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Projects\ImportExportERP\work\ux-seo-20261020\"/>
    </mc:Choice>
  </mc:AlternateContent>
  <xr:revisionPtr revIDLastSave="0" documentId="13_ncr:1_{0BEEFDC4-283C-42DE-9606-AD02EC5DD5AB}" xr6:coauthVersionLast="47" xr6:coauthVersionMax="47" xr10:uidLastSave="{00000000-0000-0000-0000-000000000000}"/>
  <bookViews>
    <workbookView xWindow="-108" yWindow="-108" windowWidth="23256" windowHeight="12456" firstSheet="1" activeTab="4" xr2:uid="{00000000-000D-0000-FFFF-FFFF00000000}"/>
  </bookViews>
  <sheets>
    <sheet name="مقارنة الموردين" sheetId="1" r:id="rId1"/>
    <sheet name="التكلفة الواصلة" sheetId="2" r:id="rId2"/>
    <sheet name="قائمة الشحنة" sheetId="3" r:id="rId3"/>
    <sheet name="المتابعة بعد المعرض" sheetId="4" r:id="rId4"/>
    <sheet name="دليل الاستخدام" sheetId="5" r:id="rId5"/>
    <sheet name="توزيع التكاليف المشتركة" sheetId="6" r:id="rId6"/>
  </sheets>
  <definedNames>
    <definedName name="_xlnm.Print_Area" localSheetId="1">'التكلفة الواصلة'!$A$1:$N$15</definedName>
    <definedName name="_xlnm.Print_Area" localSheetId="3">'المتابعة بعد المعرض'!$A$1:$I$15</definedName>
    <definedName name="_xlnm.Print_Area" localSheetId="5">'توزيع التكاليف المشتركة'!$A$1:$Q$16</definedName>
    <definedName name="_xlnm.Print_Area" localSheetId="4">'دليل الاستخدام'!$A$1:$B$28</definedName>
    <definedName name="_xlnm.Print_Area" localSheetId="2">'قائمة الشحنة'!$A$1:$I$15</definedName>
    <definedName name="_xlnm.Print_Area" localSheetId="0">'مقارنة الموردين'!$A$1:$R$15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0" i="6" l="1"/>
  <c r="Q8" i="6"/>
  <c r="G3" i="6"/>
  <c r="H3" i="6" s="1"/>
  <c r="E3" i="6"/>
  <c r="G2" i="6"/>
  <c r="H2" i="6" s="1"/>
  <c r="E2" i="6"/>
  <c r="M3" i="2"/>
  <c r="F3" i="2"/>
  <c r="K3" i="2" s="1"/>
  <c r="L3" i="2" s="1"/>
  <c r="M2" i="2"/>
  <c r="F2" i="2"/>
  <c r="K2" i="2" s="1"/>
  <c r="L2" i="2" s="1"/>
  <c r="N2" i="2" s="1"/>
  <c r="G4" i="1"/>
  <c r="K4" i="1" s="1"/>
  <c r="L4" i="1" s="1"/>
  <c r="Q4" i="1" s="1"/>
  <c r="R4" i="1" s="1"/>
  <c r="G3" i="1"/>
  <c r="K3" i="1" s="1"/>
  <c r="L3" i="1" s="1"/>
  <c r="Q3" i="1" s="1"/>
  <c r="R3" i="1" s="1"/>
  <c r="G2" i="1"/>
  <c r="K2" i="1" s="1"/>
  <c r="L2" i="1" s="1"/>
  <c r="Q2" i="1" s="1"/>
  <c r="R2" i="1" s="1"/>
  <c r="N3" i="2" l="1"/>
  <c r="I3" i="6"/>
  <c r="K3" i="6"/>
  <c r="J3" i="6"/>
  <c r="I2" i="6"/>
  <c r="L2" i="6" s="1"/>
  <c r="M2" i="6" s="1"/>
  <c r="N2" i="6" s="1"/>
  <c r="J2" i="6"/>
  <c r="K2" i="6"/>
  <c r="Q9" i="6" l="1"/>
  <c r="L3" i="6"/>
  <c r="M3" i="6" s="1"/>
  <c r="N3" i="6" s="1"/>
</calcChain>
</file>

<file path=xl/sharedStrings.xml><?xml version="1.0" encoding="utf-8"?>
<sst xmlns="http://schemas.openxmlformats.org/spreadsheetml/2006/main" count="217" uniqueCount="149">
  <si>
    <t>SKU-101</t>
  </si>
  <si>
    <t>USD</t>
  </si>
  <si>
    <t>FOB</t>
  </si>
  <si>
    <t>CNY</t>
  </si>
  <si>
    <t>SKU-202</t>
  </si>
  <si>
    <t>SHIP-01</t>
  </si>
  <si>
    <t>SHIP-02</t>
  </si>
  <si>
    <t>PO-001</t>
  </si>
  <si>
    <t>PO-002</t>
  </si>
  <si>
    <t>SHIP-MULTI</t>
  </si>
  <si>
    <t>المورد</t>
  </si>
  <si>
    <t>رمز الصنف</t>
  </si>
  <si>
    <t>الكمية</t>
  </si>
  <si>
    <t>العملة</t>
  </si>
  <si>
    <t>سعر الوحدة</t>
  </si>
  <si>
    <t>سعر الصرف إلى USD</t>
  </si>
  <si>
    <t>البضاعة (USD)</t>
  </si>
  <si>
    <t>الشحن (USD)</t>
  </si>
  <si>
    <t>التأمين (USD)</t>
  </si>
  <si>
    <t>أخرى (USD)</t>
  </si>
  <si>
    <t>الإجمالي التقديري (USD)</t>
  </si>
  <si>
    <t>الوحدة التقديرية (USD)</t>
  </si>
  <si>
    <t>الحد الأدنى للطلب</t>
  </si>
  <si>
    <t>مدة التوريد بالأيام</t>
  </si>
  <si>
    <t>شرط التسليم</t>
  </si>
  <si>
    <t>الحالة</t>
  </si>
  <si>
    <t>فحص المدخلات</t>
  </si>
  <si>
    <t>ملاحظة المقارنة</t>
  </si>
  <si>
    <t>المورد أ</t>
  </si>
  <si>
    <t>قيد المراجعة</t>
  </si>
  <si>
    <t>المورد ب</t>
  </si>
  <si>
    <t>المورد ج</t>
  </si>
  <si>
    <t>الشحنة</t>
  </si>
  <si>
    <t>الكمية المطلوبة</t>
  </si>
  <si>
    <t>الكمية المشحونة</t>
  </si>
  <si>
    <t>سعر الوحدة (USD)</t>
  </si>
  <si>
    <t>الجمارك (USD)</t>
  </si>
  <si>
    <t>الإجمالي (USD)</t>
  </si>
  <si>
    <t>تكلفة الوحدة الواصلة (USD)</t>
  </si>
  <si>
    <t>شحنة جزئية؟</t>
  </si>
  <si>
    <t>مرجع أمر الشراء</t>
  </si>
  <si>
    <t>المستند / المرحلة</t>
  </si>
  <si>
    <t>مطلوب؟</t>
  </si>
  <si>
    <t>المسؤول</t>
  </si>
  <si>
    <t>تاريخ الاستحقاق</t>
  </si>
  <si>
    <t>ملاحظات</t>
  </si>
  <si>
    <t>الفاتورة التجارية</t>
  </si>
  <si>
    <t>نعم</t>
  </si>
  <si>
    <t>قيد الانتظار</t>
  </si>
  <si>
    <t>المستورد</t>
  </si>
  <si>
    <t>قائمة التعبئة</t>
  </si>
  <si>
    <t>بوليصة الشحن البحري / الجوي</t>
  </si>
  <si>
    <t>حسب الحاجة</t>
  </si>
  <si>
    <t>وكيل الشحن</t>
  </si>
  <si>
    <t>شهادة المنشأ</t>
  </si>
  <si>
    <t>مستندات التخليص الجمركي</t>
  </si>
  <si>
    <t>المخلص الجمركي</t>
  </si>
  <si>
    <t>الفئة</t>
  </si>
  <si>
    <t>مصدر التواصل</t>
  </si>
  <si>
    <t>استلام عرض السعر</t>
  </si>
  <si>
    <t>الإجراء التالي</t>
  </si>
  <si>
    <t>التاريخ المستهدف</t>
  </si>
  <si>
    <t>إلكترونيات</t>
  </si>
  <si>
    <t>مثال توضيحي فقط</t>
  </si>
  <si>
    <t>التحقق من المواصفات</t>
  </si>
  <si>
    <t>مسؤول المشتريات</t>
  </si>
  <si>
    <t>لم يبدأ</t>
  </si>
  <si>
    <t>بيانات افتراضية</t>
  </si>
  <si>
    <t>تأكيد شروط التسليم</t>
  </si>
  <si>
    <t>أدوات منزلية</t>
  </si>
  <si>
    <t>لا</t>
  </si>
  <si>
    <t>طلب عرض سعر</t>
  </si>
  <si>
    <t>إشعار الخصوصية</t>
  </si>
  <si>
    <t>جهات الاتصال الواردة افتراضية. لا ترسل مراسلات قبل التحقق من مصدر البيانات والأساس النظامي واعتماد إطلاق الحملة.</t>
  </si>
  <si>
    <t>الموضوع</t>
  </si>
  <si>
    <t>الإرشادات</t>
  </si>
  <si>
    <t>الغرض</t>
  </si>
  <si>
    <t>مصنف تعليمي لمسؤولي مشتريات الاستيراد. جميع الموردين وجهات الاتصال وسجلات الشحن أمثلة افتراضية، وليست عروض أسعار فعلية أو وظيفة متاحة من نظام ERP.</t>
  </si>
  <si>
    <t>أدخل قيمة وحدة واحدة من عملة المورد بالدولار، مثل 1 CNY = 0.14 USD. أسعار الصرف يدوية وتوضيحية وليست مباشرة. دوّن تاريخ السعر ومصدره بصورة منفصلة.</t>
  </si>
  <si>
    <t>مقارنة على أساس موحد</t>
  </si>
  <si>
    <t>وحّد الصنف والمواصفات والكمية وشرط التسليم ونطاق الشحن والتأمين وافتراضات العملة قبل المقارنة. أقل سعر تقديري وحده لا يحدد أفضل مورد.</t>
  </si>
  <si>
    <t>التكاليف والجمارك</t>
  </si>
  <si>
    <t>الجمارك وضريبة القيمة المضافة والرسوم الأخرى تقديرات يدوية. تحقّق من التقييم والتصنيف الجمركي وإمكانية استرداد الضريبة والتوزيع النظامي مع مختصين محليين مؤهلين.</t>
  </si>
  <si>
    <t>الشحنات الجزئية</t>
  </si>
  <si>
    <t>استخدم الكمية المشحونة فعليًا والتكاليف الخاصة بهذه الشحنة فقط. لا تحمّل كامل شحن أمر الشراء مرة أخرى على الشحنات الجزئية اللاحقة.</t>
  </si>
  <si>
    <t>دليل ألوان الخلايا</t>
  </si>
  <si>
    <t>الخلايا الكهرمانية الفاتحة للمدخلات القابلة للتعديل، والخضراء الفاتحة للنتائج المحسوبة. لا تستبدل الصيغ. النتيجة الفارغة أو «راجع المدخلات» تعني نقصًا أو خطأ في البيانات، لا تكلفة صفرية.</t>
  </si>
  <si>
    <t>أمثلة حسابية مرجعية</t>
  </si>
  <si>
    <t>المورد أ: إجمالي 12,000 USD ÷ 500 = 24 للوحدة. المورد ب: 12,640 ÷ 500 = 25.28. الشحنة SHIP-01: ‏8,000 ÷ 300 ≈ 26.67. إجمالي التكاليف المشتركة 2,400 موزع بنسبة 75% و25%.</t>
  </si>
  <si>
    <t>الإصدار</t>
  </si>
  <si>
    <t>إصدار Selandri التعليمي العربي، 21 أكتوبر 2026. مصنف مستقل لا يشمل الدخول إلى ERP أو بيانات مباشرة أو خدمة مراسلة العملاء.</t>
  </si>
  <si>
    <t>إدخال البيانات</t>
  </si>
  <si>
    <t>أدخل كميات وحدود طلب دنيا صحيحة وموجبة، وسعر صرف موجبًا، وتكاليف غير سالبة. استخدم قوائم الحالة في صفوف الأمثلة. التحقق يساعد الإدخال المباشر، لكن القيم الملصقة تحتاج مراجعة.</t>
  </si>
  <si>
    <t>الحد الأدنى للطلب والحالة</t>
  </si>
  <si>
    <t>تنبّه ورقة مقارنة الموردين إلى مشكلات المدخلات والحد الأدنى للطلب. قارن العروض بعد توحيد الصنف والكمية والمواصفات وشرط التسليم ونطاق الرسوم.</t>
  </si>
  <si>
    <t>حساب التكلفة الواصلة</t>
  </si>
  <si>
    <t>للشحنة ذات الصنف الواحد، أدخل تكاليف الشحن والتأمين والجمارك وغيرها الخاصة بالشحنة في ورقة التكلفة الواصلة. وللتكاليف المشتركة بين أصناف متعددة، استخدم مثال توزيع التكاليف المشتركة المنفصل.</t>
  </si>
  <si>
    <t>تجنّب التكرار</t>
  </si>
  <si>
    <t>تحسب ورقة توزيع التكاليف المشتركة إجماليات كل صنف بصورة مستقلة في العمودين L وM. لا تضف تكاليفها الموزعة مرة أخرى إلى التكلفة الواصلة إلا ضمن سجل منفصل مصمم لمنع التكرار.</t>
  </si>
  <si>
    <t>تنبيه الصرف والضرائب</t>
  </si>
  <si>
    <t>لا توجد أسعار صرف مباشرة أو حسابات تلقائية لضريبة القيمة المضافة أو الجمارك أو الامتثال. وثّق مصدر الصرف وتاريخه، واستخدم أساس توزيع مناسبًا نظاميًا لكل نوع من الرسوم.</t>
  </si>
  <si>
    <t>حد المثال: صنفان</t>
  </si>
  <si>
    <t>توزيع التكاليف المشتركة مثال لصنفين فقط: الصفان 2 و3 لشحنة واحدة، ومجمع التكاليف Q2:Q5. ليس محرك توزيع يدعم عددًا متغيرًا من الأصناف.</t>
  </si>
  <si>
    <t>طريقة التوزيع</t>
  </si>
  <si>
    <t>يجب أن تكون قيم أساس التوزيع F2:F3 موجبة. قد يتطلب الشحن والتأمين والجمارك أسسًا مختلفة. يستخدم المثال أساسًا توضيحيًا واحدًا للجميع، ولا يُعد إرشادًا جمركيًا.</t>
  </si>
  <si>
    <t>خصوصية المتابعة</t>
  </si>
  <si>
    <t>جهات الاتصال في ورقة المتابعة بعد المعرض افتراضية. لا ترسل مراسلات فعلية دون التحقق من المصدر والموافقة أو الأساس النظامي واعتماد إطلاق الحملة.</t>
  </si>
  <si>
    <t>التحقق السابق في Excel</t>
  </si>
  <si>
    <t>نجح نطاق الاختبار A2.1 بتاريخ 11 أكتوبر 2026: أعاد Excel حساب 46 صيغة دون أخطاء، ونجحت فحوص القيم المرجعية والمدخلات غير الصالحة والاستعادة والتوازن. هذا دليل تاريخي، وليس اعتمادًا محاسبيًا أو جمركيًا شاملًا.</t>
  </si>
  <si>
    <t>الخطوة التالية</t>
  </si>
  <si>
    <t>استبدل المدخلات الافتراضية، ووثّق الافتراضات، وراجع التنبيهات، وتحقّق بصورة مستقلة من التكاليف والشروط التجارية قبل اتخاذ قرار الشراء.</t>
  </si>
  <si>
    <t>الخلايا القابلة للتعديل</t>
  </si>
  <si>
    <t>الخلايا الكهرمانية الفاتحة مدخلات قابلة للتعديل، والخضراء الفاتحة نتائج محسوبة. لا تستبدل الصيغ.</t>
  </si>
  <si>
    <t>الحد: صنفان فقط</t>
  </si>
  <si>
    <t>توزيع التكاليف المشتركة مثال حسابي لصنفين بالضبط، ولا يدعم توسيع عدد الصفوف دون إعادة تصميم.</t>
  </si>
  <si>
    <t>تجنّب تكرار التكاليف</t>
  </si>
  <si>
    <t>للشحنة متعددة الأصناف، وزّع التكاليف المشتركة مرة واحدة في ورقتها المخصصة. لا تدخل المجمع كاملًا مرة أخرى لكل صنف في ورقة التكلفة الواصلة.</t>
  </si>
  <si>
    <t>تنبيه توزيع الجمارك</t>
  </si>
  <si>
    <t>قد يخضع توزيع الجمارك والضرائب لقواعد تقييم خاصة بالبند الجمركي. التوزيع بحسب الوزن توضيحي فقط؛ راجع مستشارك الجمركي.</t>
  </si>
  <si>
    <t>نطاق التحقق</t>
  </si>
  <si>
    <t>اختبارات A2.1 وA3.2 تقارير تاريخية. توثيق الحسابات والمراجعة المرئية A4.1 منفصل، وكذلك فحوص Excel الأصلية. لا تعني هذه المراجع قبول جميع سيناريوهات الاستخدام أو أي شهادة امتثال.</t>
  </si>
  <si>
    <t>الوزن / أساس التوزيع</t>
  </si>
  <si>
    <t>نسبة التوزيع</t>
  </si>
  <si>
    <t>حصة الشحن</t>
  </si>
  <si>
    <t>حصة التأمين</t>
  </si>
  <si>
    <t>حصة الجمارك</t>
  </si>
  <si>
    <t>حصة التكاليف الأخرى</t>
  </si>
  <si>
    <t>إجمالي التكلفة الواصلة</t>
  </si>
  <si>
    <t>التكلفة الواصلة للوحدة</t>
  </si>
  <si>
    <t>التكاليف المشتركة (USD)</t>
  </si>
  <si>
    <t>المبلغ</t>
  </si>
  <si>
    <t>الشحن</t>
  </si>
  <si>
    <t>التأمين</t>
  </si>
  <si>
    <t>الجمارك</t>
  </si>
  <si>
    <t>أخرى</t>
  </si>
  <si>
    <t>فحص التوازن</t>
  </si>
  <si>
    <t>القيمة</t>
  </si>
  <si>
    <t>مجموع أساس التوزيع</t>
  </si>
  <si>
    <t>إجمالي الموزّع</t>
  </si>
  <si>
    <t>إجمالي التكاليف المشتركة</t>
  </si>
  <si>
    <t>قاعدة التوزيع</t>
  </si>
  <si>
    <t>وزّع التكاليف المشتركة حسب وزن أو أساس محدد وموجب لكل صنف.</t>
  </si>
  <si>
    <t>النطاق</t>
  </si>
  <si>
    <t>مثال لصنفين فقط في الصفين 2 و3، وشحنة واحدة، ومجمع واحد Q2:Q5. زيادة الأصناف تتطلب إعادة تصميم.</t>
  </si>
  <si>
    <t>اقرأ إجمالي التكلفة الواصلة لكل صنف في L2:M3. لا تضف الرسوم الموزعة مرة أخرى في ورقة التكلفة الواصلة.</t>
  </si>
  <si>
    <t>تنبيه جمركي</t>
  </si>
  <si>
    <t>يطبّق المثال أساسًا توضيحيًا واحدًا على جميع التكاليف. قد تتطلب القواعد أسسًا مختلفة للشحن والتأمين والجمارك؛ تحقّق قبل الاستخدام.</t>
  </si>
  <si>
    <t>دليل الألوان</t>
  </si>
  <si>
    <t>كهرماني فاتح: مدخلات قابلة للتعديل. أخضر فاتح: نتائج الصيغ. النتيجة الفارغة: مدخل ناقص أو غير صالح.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</si>
</sst>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1"/>
      <color rgb="FFFFFFFF"/>
      <name val="Arial"/>
      <family val="2"/>
    </font>
    <font>
      <sz val="11"/>
      <name val="Arial"/>
      <family val="2"/>
    </font>
    <font>
      <b/>
      <sz val="11"/>
      <color rgb="FF203047"/>
      <name val="Arial"/>
      <family val="2"/>
    </font>
    <font>
      <b/>
      <sz val="11"/>
      <color rgb="FFFFFFFF"/>
      <name val="Carlito"/>
    </font>
  </fonts>
  <fills count="8">
    <fill>
      <patternFill patternType="none"/>
    </fill>
    <fill>
      <patternFill patternType="gray125"/>
    </fill>
    <fill>
      <patternFill patternType="solid">
        <fgColor rgb="FFEAF3FF"/>
      </patternFill>
    </fill>
    <fill>
      <patternFill patternType="solid">
        <fgColor rgb="FF203047"/>
      </patternFill>
    </fill>
    <fill>
      <patternFill patternType="solid">
        <fgColor rgb="FFFFF2D8"/>
      </patternFill>
    </fill>
    <fill>
      <patternFill patternType="solid">
        <fgColor rgb="FFE7F3EE"/>
      </patternFill>
    </fill>
    <fill>
      <patternFill patternType="solid">
        <fgColor rgb="FFE8F0FA"/>
      </patternFill>
    </fill>
    <fill>
      <patternFill patternType="solid">
        <fgColor rgb="FFF3F6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right" vertical="center" wrapText="1" readingOrder="2"/>
    </xf>
    <xf numFmtId="0" fontId="2" fillId="2" borderId="0" xfId="0" applyFont="1" applyFill="1" applyAlignment="1">
      <alignment horizontal="right" readingOrder="2"/>
    </xf>
    <xf numFmtId="0" fontId="2" fillId="2" borderId="0" xfId="0" applyFont="1" applyFill="1" applyAlignment="1">
      <alignment readingOrder="2"/>
    </xf>
    <xf numFmtId="0" fontId="2" fillId="4" borderId="0" xfId="0" applyFont="1" applyFill="1" applyAlignment="1">
      <alignment readingOrder="2"/>
    </xf>
    <xf numFmtId="4" fontId="2" fillId="4" borderId="0" xfId="0" applyNumberFormat="1" applyFont="1" applyFill="1" applyAlignment="1">
      <alignment readingOrder="2"/>
    </xf>
    <xf numFmtId="4" fontId="2" fillId="5" borderId="0" xfId="0" applyNumberFormat="1" applyFont="1" applyFill="1" applyAlignment="1">
      <alignment readingOrder="2"/>
    </xf>
    <xf numFmtId="0" fontId="2" fillId="5" borderId="0" xfId="0" applyFont="1" applyFill="1" applyAlignment="1">
      <alignment horizontal="right" readingOrder="2"/>
    </xf>
    <xf numFmtId="0" fontId="2" fillId="5" borderId="0" xfId="0" applyFont="1" applyFill="1" applyAlignment="1">
      <alignment readingOrder="2"/>
    </xf>
    <xf numFmtId="0" fontId="2" fillId="0" borderId="0" xfId="0" applyFont="1" applyAlignment="1">
      <alignment readingOrder="2"/>
    </xf>
    <xf numFmtId="0" fontId="1" fillId="3" borderId="0" xfId="0" applyFont="1" applyFill="1" applyAlignment="1">
      <alignment horizontal="center" vertical="center" wrapText="1" readingOrder="2"/>
    </xf>
    <xf numFmtId="0" fontId="2" fillId="4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4" borderId="0" xfId="0" applyFont="1" applyFill="1" applyAlignment="1">
      <alignment horizontal="right" wrapText="1" readingOrder="2"/>
    </xf>
    <xf numFmtId="0" fontId="3" fillId="6" borderId="0" xfId="0" applyFont="1" applyFill="1" applyAlignment="1">
      <alignment horizontal="right" vertical="center" wrapText="1" readingOrder="2"/>
    </xf>
    <xf numFmtId="0" fontId="2" fillId="0" borderId="0" xfId="0" applyFont="1" applyAlignment="1">
      <alignment horizontal="right" wrapText="1" readingOrder="2"/>
    </xf>
    <xf numFmtId="0" fontId="2" fillId="7" borderId="0" xfId="0" applyFont="1" applyFill="1" applyAlignment="1">
      <alignment horizontal="right" wrapText="1" readingOrder="2"/>
    </xf>
    <xf numFmtId="0" fontId="3" fillId="6" borderId="0" xfId="0" applyFont="1" applyFill="1" applyAlignment="1">
      <alignment vertical="center" wrapText="1" readingOrder="2"/>
    </xf>
    <xf numFmtId="0" fontId="2" fillId="0" borderId="0" xfId="0" applyFont="1" applyAlignment="1">
      <alignment wrapText="1" readingOrder="2"/>
    </xf>
    <xf numFmtId="10" fontId="2" fillId="5" borderId="0" xfId="0" applyNumberFormat="1" applyFont="1" applyFill="1" applyAlignment="1">
      <alignment readingOrder="2"/>
    </xf>
    <xf numFmtId="0" fontId="2" fillId="4" borderId="0" xfId="0" applyFont="1" applyFill="1" applyAlignment="1">
      <alignment horizontal="right" wrapText="1" readingOrder="2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5"/>
  <sheetViews>
    <sheetView rightToLeft="1" workbookViewId="0">
      <pane ySplit="1" topLeftCell="A2" activePane="bottomLeft" state="frozen"/>
      <selection pane="bottomLeft"/>
    </sheetView>
  </sheetViews>
  <sheetFormatPr defaultRowHeight="13.8"/>
  <cols>
    <col min="1" max="1" width="20" customWidth="1"/>
    <col min="2" max="2" width="17" customWidth="1"/>
    <col min="3" max="3" width="13" customWidth="1"/>
    <col min="4" max="4" width="15" customWidth="1"/>
    <col min="5" max="6" width="16" customWidth="1"/>
    <col min="7" max="7" width="19" customWidth="1"/>
    <col min="8" max="8" width="18" customWidth="1"/>
    <col min="9" max="9" width="19" customWidth="1"/>
    <col min="10" max="10" width="17" customWidth="1"/>
    <col min="11" max="12" width="21" customWidth="1"/>
    <col min="13" max="13" width="12" customWidth="1"/>
    <col min="14" max="14" width="15" customWidth="1"/>
    <col min="15" max="15" width="16" customWidth="1"/>
    <col min="16" max="16" width="20" customWidth="1"/>
    <col min="17" max="17" width="25" customWidth="1"/>
    <col min="18" max="18" width="31" customWidth="1"/>
  </cols>
  <sheetData>
    <row r="1" spans="1:18" s="21" customFormat="1" ht="60" customHeight="1">
      <c r="A1" s="10" t="s">
        <v>10</v>
      </c>
      <c r="B1" s="10" t="s">
        <v>11</v>
      </c>
      <c r="C1" s="10" t="s">
        <v>12</v>
      </c>
      <c r="D1" s="10" t="s">
        <v>13</v>
      </c>
      <c r="E1" s="10" t="s">
        <v>14</v>
      </c>
      <c r="F1" s="10" t="s">
        <v>15</v>
      </c>
      <c r="G1" s="10" t="s">
        <v>16</v>
      </c>
      <c r="H1" s="10" t="s">
        <v>17</v>
      </c>
      <c r="I1" s="10" t="s">
        <v>18</v>
      </c>
      <c r="J1" s="10" t="s">
        <v>19</v>
      </c>
      <c r="K1" s="10" t="s">
        <v>20</v>
      </c>
      <c r="L1" s="10" t="s">
        <v>21</v>
      </c>
      <c r="M1" s="10" t="s">
        <v>22</v>
      </c>
      <c r="N1" s="10" t="s">
        <v>23</v>
      </c>
      <c r="O1" s="10" t="s">
        <v>24</v>
      </c>
      <c r="P1" s="10" t="s">
        <v>25</v>
      </c>
      <c r="Q1" s="10" t="s">
        <v>26</v>
      </c>
      <c r="R1" s="10" t="s">
        <v>27</v>
      </c>
    </row>
    <row r="2" spans="1:18" ht="28.95" customHeight="1">
      <c r="A2" s="2" t="s">
        <v>28</v>
      </c>
      <c r="B2" s="3" t="s">
        <v>0</v>
      </c>
      <c r="C2" s="4">
        <v>500</v>
      </c>
      <c r="D2" s="4" t="s">
        <v>1</v>
      </c>
      <c r="E2" s="5">
        <v>20</v>
      </c>
      <c r="F2" s="5">
        <v>1</v>
      </c>
      <c r="G2" s="6">
        <f>IF(OR(NOT(ISNUMBER(C2)),NOT(ISNUMBER(E2)),NOT(ISNUMBER(F2)),C2&lt;=0,E2&lt;0,F2&lt;=0),"",C2*E2*F2)</f>
        <v>10000</v>
      </c>
      <c r="H2" s="5">
        <v>1200</v>
      </c>
      <c r="I2" s="5">
        <v>200</v>
      </c>
      <c r="J2" s="5">
        <v>600</v>
      </c>
      <c r="K2" s="6">
        <f>IF(OR(NOT(ISNUMBER(G2)),COUNT(H2:J2)&lt;&gt;3,MIN(H2:J2)&lt;0),"",SUM(G2:J2))</f>
        <v>12000</v>
      </c>
      <c r="L2" s="6">
        <f>IF(OR(NOT(ISNUMBER(K2)),C2&lt;=0),"",K2/C2)</f>
        <v>24</v>
      </c>
      <c r="M2" s="4">
        <v>300</v>
      </c>
      <c r="N2" s="4">
        <v>30</v>
      </c>
      <c r="O2" s="3" t="s">
        <v>2</v>
      </c>
      <c r="P2" s="7" t="s">
        <v>29</v>
      </c>
      <c r="Q2" s="8" t="str">
        <f>IF(OR(NOT(ISNUMBER(L2)),NOT(ISNUMBER(M2)),M2&lt;=0,C2&lt;M2),"راجع المدخلات / الحد الأدنى","سليم")</f>
        <v>سليم</v>
      </c>
      <c r="R2" s="8" t="str">
        <f>IF(OR(Q2&lt;&gt;"سليم",O2&lt;&gt;$O$2,C2&lt;&gt;$C$2,B2&lt;&gt;$B$2),"لا تصلح للمقارنة المباشرة","تحقّق من نطاق التكاليف")</f>
        <v>تحقّق من نطاق التكاليف</v>
      </c>
    </row>
    <row r="3" spans="1:18" ht="28.95" customHeight="1">
      <c r="A3" s="2" t="s">
        <v>30</v>
      </c>
      <c r="B3" s="3" t="s">
        <v>0</v>
      </c>
      <c r="C3" s="4">
        <v>500</v>
      </c>
      <c r="D3" s="4" t="s">
        <v>3</v>
      </c>
      <c r="E3" s="5">
        <v>142</v>
      </c>
      <c r="F3" s="5">
        <v>0.14000000000000001</v>
      </c>
      <c r="G3" s="6">
        <f>IF(OR(NOT(ISNUMBER(C3)),NOT(ISNUMBER(E3)),NOT(ISNUMBER(F3)),C3&lt;=0,E3&lt;0,F3&lt;=0),"",C3*E3*F3)</f>
        <v>9940.0000000000018</v>
      </c>
      <c r="H3" s="5">
        <v>1700</v>
      </c>
      <c r="I3" s="5">
        <v>200</v>
      </c>
      <c r="J3" s="5">
        <v>800</v>
      </c>
      <c r="K3" s="6">
        <f>IF(OR(NOT(ISNUMBER(G3)),COUNT(H3:J3)&lt;&gt;3,MIN(H3:J3)&lt;0),"",SUM(G3:J3))</f>
        <v>12640.000000000002</v>
      </c>
      <c r="L3" s="6">
        <f>IF(OR(NOT(ISNUMBER(K3)),C3&lt;=0),"",K3/C3)</f>
        <v>25.280000000000005</v>
      </c>
      <c r="M3" s="4">
        <v>500</v>
      </c>
      <c r="N3" s="4">
        <v>45</v>
      </c>
      <c r="O3" s="3" t="s">
        <v>2</v>
      </c>
      <c r="P3" s="7" t="s">
        <v>29</v>
      </c>
      <c r="Q3" s="8" t="str">
        <f>IF(OR(NOT(ISNUMBER(L3)),NOT(ISNUMBER(M3)),M3&lt;=0,C3&lt;M3),"راجع المدخلات / الحد الأدنى","سليم")</f>
        <v>سليم</v>
      </c>
      <c r="R3" s="8" t="str">
        <f>IF(OR(Q3&lt;&gt;"سليم",O3&lt;&gt;$O$2,C3&lt;&gt;$C$2,B3&lt;&gt;$B$2),"لا تصلح للمقارنة المباشرة","تحقّق من نطاق التكاليف")</f>
        <v>تحقّق من نطاق التكاليف</v>
      </c>
    </row>
    <row r="4" spans="1:18" ht="28.95" customHeight="1">
      <c r="A4" s="2" t="s">
        <v>31</v>
      </c>
      <c r="B4" s="3" t="s">
        <v>4</v>
      </c>
      <c r="C4" s="4">
        <v>200</v>
      </c>
      <c r="D4" s="4" t="s">
        <v>1</v>
      </c>
      <c r="E4" s="5">
        <v>40</v>
      </c>
      <c r="F4" s="5">
        <v>1</v>
      </c>
      <c r="G4" s="6">
        <f>IF(OR(NOT(ISNUMBER(C4)),NOT(ISNUMBER(E4)),NOT(ISNUMBER(F4)),C4&lt;=0,E4&lt;0,F4&lt;=0),"",C4*E4*F4)</f>
        <v>8000</v>
      </c>
      <c r="H4" s="5">
        <v>900</v>
      </c>
      <c r="I4" s="5">
        <v>120</v>
      </c>
      <c r="J4" s="5">
        <v>350</v>
      </c>
      <c r="K4" s="6">
        <f>IF(OR(NOT(ISNUMBER(G4)),COUNT(H4:J4)&lt;&gt;3,MIN(H4:J4)&lt;0),"",SUM(G4:J4))</f>
        <v>9370</v>
      </c>
      <c r="L4" s="6">
        <f>IF(OR(NOT(ISNUMBER(K4)),C4&lt;=0),"",K4/C4)</f>
        <v>46.85</v>
      </c>
      <c r="M4" s="4">
        <v>100</v>
      </c>
      <c r="N4" s="4">
        <v>25</v>
      </c>
      <c r="O4" s="3" t="s">
        <v>2</v>
      </c>
      <c r="P4" s="7" t="s">
        <v>29</v>
      </c>
      <c r="Q4" s="8" t="str">
        <f>IF(OR(NOT(ISNUMBER(L4)),NOT(ISNUMBER(M4)),M4&lt;=0,C4&lt;M4),"راجع المدخلات / الحد الأدنى","سليم")</f>
        <v>سليم</v>
      </c>
      <c r="R4" s="8" t="str">
        <f>IF(OR(Q4&lt;&gt;"سليم",O4&lt;&gt;$O$2,C4&lt;&gt;$C$2,B4&lt;&gt;$B$2),"لا تصلح للمقارنة المباشرة","تحقّق من نطاق التكاليف")</f>
        <v>لا تصلح للمقارنة المباشرة</v>
      </c>
    </row>
    <row r="5" spans="1:18" ht="28.95" customHeight="1">
      <c r="A5" s="9"/>
      <c r="B5" s="9"/>
      <c r="C5" s="4"/>
      <c r="D5" s="4"/>
      <c r="E5" s="4"/>
      <c r="F5" s="4"/>
      <c r="G5" s="8"/>
      <c r="H5" s="4"/>
      <c r="I5" s="4"/>
      <c r="J5" s="4"/>
      <c r="K5" s="8"/>
      <c r="L5" s="8"/>
      <c r="M5" s="4"/>
      <c r="N5" s="4"/>
      <c r="O5" s="9"/>
      <c r="P5" s="8"/>
      <c r="Q5" s="8"/>
      <c r="R5" s="8"/>
    </row>
    <row r="6" spans="1:18">
      <c r="A6" s="9"/>
      <c r="B6" s="9"/>
      <c r="C6" s="4"/>
      <c r="D6" s="4"/>
      <c r="E6" s="4"/>
      <c r="F6" s="4"/>
      <c r="G6" s="8"/>
      <c r="H6" s="4"/>
      <c r="I6" s="4"/>
      <c r="J6" s="4"/>
      <c r="K6" s="8"/>
      <c r="L6" s="8"/>
      <c r="M6" s="4"/>
      <c r="N6" s="4"/>
      <c r="O6" s="9"/>
      <c r="P6" s="8"/>
      <c r="Q6" s="8"/>
      <c r="R6" s="8"/>
    </row>
    <row r="7" spans="1:18">
      <c r="A7" s="9"/>
      <c r="B7" s="9"/>
      <c r="C7" s="4"/>
      <c r="D7" s="4"/>
      <c r="E7" s="4"/>
      <c r="F7" s="4"/>
      <c r="G7" s="8"/>
      <c r="H7" s="4"/>
      <c r="I7" s="4"/>
      <c r="J7" s="4"/>
      <c r="K7" s="8"/>
      <c r="L7" s="8"/>
      <c r="M7" s="4"/>
      <c r="N7" s="4"/>
      <c r="O7" s="9"/>
      <c r="P7" s="8"/>
      <c r="Q7" s="8"/>
      <c r="R7" s="8"/>
    </row>
    <row r="8" spans="1:18">
      <c r="A8" s="9"/>
      <c r="B8" s="9"/>
      <c r="C8" s="4"/>
      <c r="D8" s="4"/>
      <c r="E8" s="4"/>
      <c r="F8" s="4"/>
      <c r="G8" s="8"/>
      <c r="H8" s="4"/>
      <c r="I8" s="4"/>
      <c r="J8" s="4"/>
      <c r="K8" s="8"/>
      <c r="L8" s="8"/>
      <c r="M8" s="4"/>
      <c r="N8" s="4"/>
      <c r="O8" s="9"/>
      <c r="P8" s="8"/>
      <c r="Q8" s="8"/>
      <c r="R8" s="8"/>
    </row>
    <row r="9" spans="1:18">
      <c r="A9" s="9"/>
      <c r="B9" s="9"/>
      <c r="C9" s="4"/>
      <c r="D9" s="4"/>
      <c r="E9" s="4"/>
      <c r="F9" s="4"/>
      <c r="G9" s="8"/>
      <c r="H9" s="4"/>
      <c r="I9" s="4"/>
      <c r="J9" s="4"/>
      <c r="K9" s="8"/>
      <c r="L9" s="8"/>
      <c r="M9" s="4"/>
      <c r="N9" s="4"/>
      <c r="O9" s="9"/>
      <c r="P9" s="8"/>
      <c r="Q9" s="8"/>
      <c r="R9" s="8"/>
    </row>
    <row r="10" spans="1:18">
      <c r="A10" s="9"/>
      <c r="B10" s="9"/>
      <c r="C10" s="4"/>
      <c r="D10" s="4"/>
      <c r="E10" s="4"/>
      <c r="F10" s="4"/>
      <c r="G10" s="8"/>
      <c r="H10" s="4"/>
      <c r="I10" s="4"/>
      <c r="J10" s="4"/>
      <c r="K10" s="8"/>
      <c r="L10" s="8"/>
      <c r="M10" s="4"/>
      <c r="N10" s="4"/>
      <c r="O10" s="9"/>
      <c r="P10" s="8"/>
      <c r="Q10" s="8"/>
      <c r="R10" s="8"/>
    </row>
    <row r="11" spans="1:18">
      <c r="A11" s="9"/>
      <c r="B11" s="9"/>
      <c r="C11" s="4"/>
      <c r="D11" s="4"/>
      <c r="E11" s="4"/>
      <c r="F11" s="4"/>
      <c r="G11" s="8"/>
      <c r="H11" s="4"/>
      <c r="I11" s="4"/>
      <c r="J11" s="4"/>
      <c r="K11" s="8"/>
      <c r="L11" s="8"/>
      <c r="M11" s="4"/>
      <c r="N11" s="4"/>
      <c r="O11" s="9"/>
      <c r="P11" s="8"/>
      <c r="Q11" s="8"/>
      <c r="R11" s="8"/>
    </row>
    <row r="12" spans="1:18">
      <c r="A12" s="9"/>
      <c r="B12" s="9"/>
      <c r="C12" s="4"/>
      <c r="D12" s="4"/>
      <c r="E12" s="4"/>
      <c r="F12" s="4"/>
      <c r="G12" s="8"/>
      <c r="H12" s="4"/>
      <c r="I12" s="4"/>
      <c r="J12" s="4"/>
      <c r="K12" s="8"/>
      <c r="L12" s="8"/>
      <c r="M12" s="4"/>
      <c r="N12" s="4"/>
      <c r="O12" s="9"/>
      <c r="P12" s="8"/>
      <c r="Q12" s="8"/>
      <c r="R12" s="8"/>
    </row>
    <row r="13" spans="1:18">
      <c r="A13" s="9"/>
      <c r="B13" s="9"/>
      <c r="C13" s="4"/>
      <c r="D13" s="4"/>
      <c r="E13" s="4"/>
      <c r="F13" s="4"/>
      <c r="G13" s="8"/>
      <c r="H13" s="4"/>
      <c r="I13" s="4"/>
      <c r="J13" s="4"/>
      <c r="K13" s="8"/>
      <c r="L13" s="8"/>
      <c r="M13" s="4"/>
      <c r="N13" s="4"/>
      <c r="O13" s="9"/>
      <c r="P13" s="8"/>
      <c r="Q13" s="8"/>
      <c r="R13" s="8"/>
    </row>
    <row r="14" spans="1:18">
      <c r="A14" s="9"/>
      <c r="B14" s="9"/>
      <c r="C14" s="4"/>
      <c r="D14" s="4"/>
      <c r="E14" s="4"/>
      <c r="F14" s="4"/>
      <c r="G14" s="8"/>
      <c r="H14" s="4"/>
      <c r="I14" s="4"/>
      <c r="J14" s="4"/>
      <c r="K14" s="8"/>
      <c r="L14" s="8"/>
      <c r="M14" s="4"/>
      <c r="N14" s="4"/>
      <c r="O14" s="9"/>
      <c r="P14" s="8"/>
      <c r="Q14" s="8"/>
      <c r="R14" s="8"/>
    </row>
    <row r="15" spans="1:18">
      <c r="A15" s="9"/>
      <c r="B15" s="9"/>
      <c r="C15" s="4"/>
      <c r="D15" s="4"/>
      <c r="E15" s="4"/>
      <c r="F15" s="4"/>
      <c r="G15" s="8"/>
      <c r="H15" s="4"/>
      <c r="I15" s="4"/>
      <c r="J15" s="4"/>
      <c r="K15" s="8"/>
      <c r="L15" s="8"/>
      <c r="M15" s="4"/>
      <c r="N15" s="4"/>
      <c r="O15" s="9"/>
      <c r="P15" s="8"/>
      <c r="Q15" s="8"/>
      <c r="R15" s="8"/>
    </row>
  </sheetData>
  <dataValidations count="5">
    <dataValidation type="whole" showErrorMessage="1" errorTitle="مدخل غير صالح" error="أدخل قيمة ضمن النطاق المسموح، أو اختر حالة من القائمة." sqref="M2:M4 C2:C4" xr:uid="{00000000-0002-0000-0000-000000000000}">
      <formula1>1</formula1>
      <formula2>100000000</formula2>
    </dataValidation>
    <dataValidation type="decimal" showErrorMessage="1" errorTitle="Invalid input" error="Enter a number from 0 to 100000000." sqref="E2:E4" xr:uid="{00000000-0002-0000-0000-000001000000}">
      <formula1>0</formula1>
      <formula2>100000000</formula2>
    </dataValidation>
    <dataValidation type="decimal" showErrorMessage="1" errorTitle="Invalid input" error="Enter a number from 1e-9 to 1000000." sqref="F2:F4" xr:uid="{00000000-0002-0000-0000-000002000000}">
      <formula1>0.000000001</formula1>
      <formula2>1000000</formula2>
    </dataValidation>
    <dataValidation type="list" showErrorMessage="1" errorTitle="Choose a status" error="Select one of the listed statuses." sqref="P2:P4" xr:uid="{00000000-0002-0000-0000-000003000000}">
      <formula1>"قيد المراجعة,بالقائمة المختصرة,مرفوض"</formula1>
    </dataValidation>
    <dataValidation type="decimal" showErrorMessage="1" errorTitle="مدخل غير صالح" error="أدخل قيمة ضمن النطاق المسموح، أو اختر حالة من القائمة." sqref="H2:J4" xr:uid="{26C2F97A-EEDA-47E4-B511-263204E49D5D}">
      <formula1>0</formula1>
      <formula2>100000000</formula2>
    </dataValidation>
  </dataValidations>
  <pageMargins left="0.7" right="0.7" top="0.75" bottom="0.75" header="0.3" footer="0.3"/>
  <pageSetup scale="34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5"/>
  <sheetViews>
    <sheetView rightToLeft="1" workbookViewId="0">
      <pane ySplit="1" topLeftCell="A2" activePane="bottomLeft" state="frozen"/>
      <selection pane="bottomLeft"/>
    </sheetView>
  </sheetViews>
  <sheetFormatPr defaultRowHeight="13.8"/>
  <cols>
    <col min="1" max="1" width="18" customWidth="1"/>
    <col min="2" max="3" width="17" customWidth="1"/>
    <col min="4" max="4" width="18" customWidth="1"/>
    <col min="5" max="5" width="17" customWidth="1"/>
    <col min="6" max="6" width="19" customWidth="1"/>
    <col min="7" max="7" width="18" customWidth="1"/>
    <col min="8" max="8" width="19" customWidth="1"/>
    <col min="9" max="9" width="16" customWidth="1"/>
    <col min="10" max="10" width="17" customWidth="1"/>
    <col min="11" max="11" width="20" customWidth="1"/>
    <col min="12" max="12" width="22" customWidth="1"/>
    <col min="13" max="13" width="16" customWidth="1"/>
    <col min="14" max="14" width="26" customWidth="1"/>
  </cols>
  <sheetData>
    <row r="1" spans="1:14" s="21" customFormat="1" ht="60" customHeight="1">
      <c r="A1" s="10" t="s">
        <v>32</v>
      </c>
      <c r="B1" s="10" t="s">
        <v>11</v>
      </c>
      <c r="C1" s="10" t="s">
        <v>33</v>
      </c>
      <c r="D1" s="10" t="s">
        <v>34</v>
      </c>
      <c r="E1" s="10" t="s">
        <v>35</v>
      </c>
      <c r="F1" s="10" t="s">
        <v>16</v>
      </c>
      <c r="G1" s="10" t="s">
        <v>17</v>
      </c>
      <c r="H1" s="10" t="s">
        <v>18</v>
      </c>
      <c r="I1" s="10" t="s">
        <v>36</v>
      </c>
      <c r="J1" s="10" t="s">
        <v>19</v>
      </c>
      <c r="K1" s="10" t="s">
        <v>37</v>
      </c>
      <c r="L1" s="10" t="s">
        <v>38</v>
      </c>
      <c r="M1" s="10" t="s">
        <v>39</v>
      </c>
      <c r="N1" s="10" t="s">
        <v>26</v>
      </c>
    </row>
    <row r="2" spans="1:14" ht="28.95" customHeight="1">
      <c r="A2" s="3" t="s">
        <v>5</v>
      </c>
      <c r="B2" s="3" t="s">
        <v>0</v>
      </c>
      <c r="C2" s="4">
        <v>500</v>
      </c>
      <c r="D2" s="4">
        <v>300</v>
      </c>
      <c r="E2" s="5">
        <v>20</v>
      </c>
      <c r="F2" s="6">
        <f>IF(OR(NOT(ISNUMBER(C2)),NOT(ISNUMBER(D2)),NOT(ISNUMBER(E2)),C2&lt;=0,D2&lt;=0,D2&gt;C2,E2&lt;0),"",D2*E2)</f>
        <v>6000</v>
      </c>
      <c r="G2" s="5">
        <v>900</v>
      </c>
      <c r="H2" s="5">
        <v>150</v>
      </c>
      <c r="I2" s="5">
        <v>650</v>
      </c>
      <c r="J2" s="5">
        <v>300</v>
      </c>
      <c r="K2" s="6">
        <f>IF(OR(NOT(ISNUMBER(F2)),COUNT(G2:J2)&lt;&gt;4,MIN(G2:J2)&lt;0),"",SUM(F2:J2))</f>
        <v>8000</v>
      </c>
      <c r="L2" s="6">
        <f>IF(OR(NOT(ISNUMBER(K2)),D2&lt;=0),"",K2/D2)</f>
        <v>26.666666666666668</v>
      </c>
      <c r="M2" s="8" t="str">
        <f>IF(OR(NOT(ISNUMBER(C2)),NOT(ISNUMBER(D2)),C2&lt;=0,D2&lt;=0,D2&gt;C2),"غير صالح",IF(D2&lt;C2,"نعم","لا"))</f>
        <v>نعم</v>
      </c>
      <c r="N2" s="8" t="str">
        <f>IF(OR(NOT(ISNUMBER(L2)),M2="غير صالح"),"راجع المدخلات","سليم")</f>
        <v>سليم</v>
      </c>
    </row>
    <row r="3" spans="1:14" ht="28.95" customHeight="1">
      <c r="A3" s="3" t="s">
        <v>6</v>
      </c>
      <c r="B3" s="3" t="s">
        <v>4</v>
      </c>
      <c r="C3" s="4">
        <v>200</v>
      </c>
      <c r="D3" s="4">
        <v>200</v>
      </c>
      <c r="E3" s="5">
        <v>40</v>
      </c>
      <c r="F3" s="6">
        <f>IF(OR(NOT(ISNUMBER(C3)),NOT(ISNUMBER(D3)),NOT(ISNUMBER(E3)),C3&lt;=0,D3&lt;=0,D3&gt;C3,E3&lt;0),"",D3*E3)</f>
        <v>8000</v>
      </c>
      <c r="G3" s="5">
        <v>900</v>
      </c>
      <c r="H3" s="5">
        <v>120</v>
      </c>
      <c r="I3" s="5">
        <v>500</v>
      </c>
      <c r="J3" s="5">
        <v>350</v>
      </c>
      <c r="K3" s="6">
        <f>IF(OR(NOT(ISNUMBER(F3)),COUNT(G3:J3)&lt;&gt;4,MIN(G3:J3)&lt;0),"",SUM(F3:J3))</f>
        <v>9870</v>
      </c>
      <c r="L3" s="6">
        <f>IF(OR(NOT(ISNUMBER(K3)),D3&lt;=0),"",K3/D3)</f>
        <v>49.35</v>
      </c>
      <c r="M3" s="8" t="str">
        <f>IF(OR(NOT(ISNUMBER(C3)),NOT(ISNUMBER(D3)),C3&lt;=0,D3&lt;=0,D3&gt;C3),"غير صالح",IF(D3&lt;C3,"نعم","لا"))</f>
        <v>لا</v>
      </c>
      <c r="N3" s="8" t="str">
        <f>IF(OR(NOT(ISNUMBER(L3)),M3="غير صالح"),"راجع المدخلات","سليم")</f>
        <v>سليم</v>
      </c>
    </row>
    <row r="4" spans="1:14" ht="28.95" customHeight="1">
      <c r="A4" s="9"/>
      <c r="B4" s="9"/>
      <c r="C4" s="4"/>
      <c r="D4" s="4"/>
      <c r="E4" s="4"/>
      <c r="F4" s="8"/>
      <c r="G4" s="4"/>
      <c r="H4" s="4"/>
      <c r="I4" s="4"/>
      <c r="J4" s="4"/>
      <c r="K4" s="8"/>
      <c r="L4" s="8"/>
      <c r="M4" s="8"/>
      <c r="N4" s="8"/>
    </row>
    <row r="5" spans="1:14" ht="28.95" customHeight="1">
      <c r="A5" s="9"/>
      <c r="B5" s="9"/>
      <c r="C5" s="4"/>
      <c r="D5" s="4"/>
      <c r="E5" s="4"/>
      <c r="F5" s="8"/>
      <c r="G5" s="4"/>
      <c r="H5" s="4"/>
      <c r="I5" s="4"/>
      <c r="J5" s="4"/>
      <c r="K5" s="8"/>
      <c r="L5" s="8"/>
      <c r="M5" s="8"/>
      <c r="N5" s="8"/>
    </row>
    <row r="6" spans="1:14">
      <c r="A6" s="9"/>
      <c r="B6" s="9"/>
      <c r="C6" s="4"/>
      <c r="D6" s="4"/>
      <c r="E6" s="4"/>
      <c r="F6" s="8"/>
      <c r="G6" s="4"/>
      <c r="H6" s="4"/>
      <c r="I6" s="4"/>
      <c r="J6" s="4"/>
      <c r="K6" s="8"/>
      <c r="L6" s="8"/>
      <c r="M6" s="8"/>
      <c r="N6" s="8"/>
    </row>
    <row r="7" spans="1:14">
      <c r="A7" s="9"/>
      <c r="B7" s="9"/>
      <c r="C7" s="4"/>
      <c r="D7" s="4"/>
      <c r="E7" s="4"/>
      <c r="F7" s="8"/>
      <c r="G7" s="4"/>
      <c r="H7" s="4"/>
      <c r="I7" s="4"/>
      <c r="J7" s="4"/>
      <c r="K7" s="8"/>
      <c r="L7" s="8"/>
      <c r="M7" s="8"/>
      <c r="N7" s="8"/>
    </row>
    <row r="8" spans="1:14">
      <c r="A8" s="9"/>
      <c r="B8" s="9"/>
      <c r="C8" s="4"/>
      <c r="D8" s="4"/>
      <c r="E8" s="4"/>
      <c r="F8" s="8"/>
      <c r="G8" s="4"/>
      <c r="H8" s="4"/>
      <c r="I8" s="4"/>
      <c r="J8" s="4"/>
      <c r="K8" s="8"/>
      <c r="L8" s="8"/>
      <c r="M8" s="8"/>
      <c r="N8" s="8"/>
    </row>
    <row r="9" spans="1:14">
      <c r="A9" s="9"/>
      <c r="B9" s="9"/>
      <c r="C9" s="4"/>
      <c r="D9" s="4"/>
      <c r="E9" s="4"/>
      <c r="F9" s="8"/>
      <c r="G9" s="4"/>
      <c r="H9" s="4"/>
      <c r="I9" s="4"/>
      <c r="J9" s="4"/>
      <c r="K9" s="8"/>
      <c r="L9" s="8"/>
      <c r="M9" s="8"/>
      <c r="N9" s="8"/>
    </row>
    <row r="10" spans="1:14">
      <c r="A10" s="9"/>
      <c r="B10" s="9"/>
      <c r="C10" s="4"/>
      <c r="D10" s="4"/>
      <c r="E10" s="4"/>
      <c r="F10" s="8"/>
      <c r="G10" s="4"/>
      <c r="H10" s="4"/>
      <c r="I10" s="4"/>
      <c r="J10" s="4"/>
      <c r="K10" s="8"/>
      <c r="L10" s="8"/>
      <c r="M10" s="8"/>
      <c r="N10" s="8"/>
    </row>
    <row r="11" spans="1:14">
      <c r="A11" s="9"/>
      <c r="B11" s="9"/>
      <c r="C11" s="4"/>
      <c r="D11" s="4"/>
      <c r="E11" s="4"/>
      <c r="F11" s="8"/>
      <c r="G11" s="4"/>
      <c r="H11" s="4"/>
      <c r="I11" s="4"/>
      <c r="J11" s="4"/>
      <c r="K11" s="8"/>
      <c r="L11" s="8"/>
      <c r="M11" s="8"/>
      <c r="N11" s="8"/>
    </row>
    <row r="12" spans="1:14">
      <c r="A12" s="9"/>
      <c r="B12" s="9"/>
      <c r="C12" s="4"/>
      <c r="D12" s="4"/>
      <c r="E12" s="4"/>
      <c r="F12" s="8"/>
      <c r="G12" s="4"/>
      <c r="H12" s="4"/>
      <c r="I12" s="4"/>
      <c r="J12" s="4"/>
      <c r="K12" s="8"/>
      <c r="L12" s="8"/>
      <c r="M12" s="8"/>
      <c r="N12" s="8"/>
    </row>
    <row r="13" spans="1:14">
      <c r="A13" s="9"/>
      <c r="B13" s="9"/>
      <c r="C13" s="4"/>
      <c r="D13" s="4"/>
      <c r="E13" s="4"/>
      <c r="F13" s="8"/>
      <c r="G13" s="4"/>
      <c r="H13" s="4"/>
      <c r="I13" s="4"/>
      <c r="J13" s="4"/>
      <c r="K13" s="8"/>
      <c r="L13" s="8"/>
      <c r="M13" s="8"/>
      <c r="N13" s="8"/>
    </row>
    <row r="14" spans="1:14">
      <c r="A14" s="9"/>
      <c r="B14" s="9"/>
      <c r="C14" s="4"/>
      <c r="D14" s="4"/>
      <c r="E14" s="4"/>
      <c r="F14" s="8"/>
      <c r="G14" s="4"/>
      <c r="H14" s="4"/>
      <c r="I14" s="4"/>
      <c r="J14" s="4"/>
      <c r="K14" s="8"/>
      <c r="L14" s="8"/>
      <c r="M14" s="8"/>
      <c r="N14" s="8"/>
    </row>
    <row r="15" spans="1:14">
      <c r="A15" s="9"/>
      <c r="B15" s="9"/>
      <c r="C15" s="4"/>
      <c r="D15" s="4"/>
      <c r="E15" s="4"/>
      <c r="F15" s="8"/>
      <c r="G15" s="4"/>
      <c r="H15" s="4"/>
      <c r="I15" s="4"/>
      <c r="J15" s="4"/>
      <c r="K15" s="8"/>
      <c r="L15" s="8"/>
      <c r="M15" s="8"/>
      <c r="N15" s="8"/>
    </row>
  </sheetData>
  <dataValidations count="3">
    <dataValidation type="whole" showErrorMessage="1" errorTitle="Invalid input" error="Enter a number from 1 to 100000000." sqref="C2:D3" xr:uid="{00000000-0002-0000-0100-000000000000}">
      <formula1>1</formula1>
      <formula2>100000000</formula2>
    </dataValidation>
    <dataValidation type="decimal" showErrorMessage="1" errorTitle="Invalid input" error="Enter a number from 0 to 100000000." sqref="E2:E3" xr:uid="{00000000-0002-0000-0100-000001000000}">
      <formula1>0</formula1>
      <formula2>100000000</formula2>
    </dataValidation>
    <dataValidation type="decimal" showErrorMessage="1" errorTitle="مدخل غير صالح" error="أدخل قيمة ضمن النطاق المسموح، أو اختر حالة من القائمة." sqref="G2:J3" xr:uid="{B34C472A-DAF6-44C7-B305-656029BFC937}">
      <formula1>0</formula1>
      <formula2>100000000</formula2>
    </dataValidation>
  </dataValidations>
  <pageMargins left="0.7" right="0.7" top="0.75" bottom="0.75" header="0.3" footer="0.3"/>
  <pageSetup scale="43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5"/>
  <sheetViews>
    <sheetView rightToLeft="1" workbookViewId="0">
      <pane ySplit="1" topLeftCell="A2" activePane="bottomLeft" state="frozen"/>
      <selection pane="bottomLeft"/>
    </sheetView>
  </sheetViews>
  <sheetFormatPr defaultRowHeight="13.8"/>
  <cols>
    <col min="1" max="1" width="17" customWidth="1"/>
    <col min="2" max="3" width="20" customWidth="1"/>
    <col min="4" max="4" width="34" customWidth="1"/>
    <col min="5" max="5" width="18" customWidth="1"/>
    <col min="6" max="7" width="20" customWidth="1"/>
    <col min="8" max="8" width="19" customWidth="1"/>
    <col min="9" max="9" width="38" customWidth="1"/>
  </cols>
  <sheetData>
    <row r="1" spans="1:9" s="21" customFormat="1" ht="60" customHeight="1">
      <c r="A1" s="10" t="s">
        <v>32</v>
      </c>
      <c r="B1" s="10" t="s">
        <v>10</v>
      </c>
      <c r="C1" s="10" t="s">
        <v>40</v>
      </c>
      <c r="D1" s="10" t="s">
        <v>41</v>
      </c>
      <c r="E1" s="10" t="s">
        <v>42</v>
      </c>
      <c r="F1" s="10" t="s">
        <v>25</v>
      </c>
      <c r="G1" s="10" t="s">
        <v>43</v>
      </c>
      <c r="H1" s="10" t="s">
        <v>44</v>
      </c>
      <c r="I1" s="10" t="s">
        <v>45</v>
      </c>
    </row>
    <row r="2" spans="1:9" ht="28.95" customHeight="1">
      <c r="A2" s="4" t="s">
        <v>5</v>
      </c>
      <c r="B2" s="11" t="s">
        <v>28</v>
      </c>
      <c r="C2" s="4" t="s">
        <v>7</v>
      </c>
      <c r="D2" s="12" t="s">
        <v>46</v>
      </c>
      <c r="E2" s="11" t="s">
        <v>47</v>
      </c>
      <c r="F2" s="11" t="s">
        <v>48</v>
      </c>
      <c r="G2" s="11" t="s">
        <v>49</v>
      </c>
      <c r="H2" s="4"/>
      <c r="I2" s="4"/>
    </row>
    <row r="3" spans="1:9" ht="28.95" customHeight="1">
      <c r="A3" s="4" t="s">
        <v>5</v>
      </c>
      <c r="B3" s="11" t="s">
        <v>28</v>
      </c>
      <c r="C3" s="4" t="s">
        <v>7</v>
      </c>
      <c r="D3" s="12" t="s">
        <v>50</v>
      </c>
      <c r="E3" s="11" t="s">
        <v>47</v>
      </c>
      <c r="F3" s="11" t="s">
        <v>48</v>
      </c>
      <c r="G3" s="11" t="s">
        <v>10</v>
      </c>
      <c r="H3" s="4"/>
      <c r="I3" s="4"/>
    </row>
    <row r="4" spans="1:9" ht="28.95" customHeight="1">
      <c r="A4" s="4" t="s">
        <v>5</v>
      </c>
      <c r="B4" s="11" t="s">
        <v>28</v>
      </c>
      <c r="C4" s="4" t="s">
        <v>7</v>
      </c>
      <c r="D4" s="12" t="s">
        <v>51</v>
      </c>
      <c r="E4" s="11" t="s">
        <v>52</v>
      </c>
      <c r="F4" s="11" t="s">
        <v>48</v>
      </c>
      <c r="G4" s="11" t="s">
        <v>53</v>
      </c>
      <c r="H4" s="4"/>
      <c r="I4" s="4"/>
    </row>
    <row r="5" spans="1:9" ht="28.95" customHeight="1">
      <c r="A5" s="4" t="s">
        <v>5</v>
      </c>
      <c r="B5" s="11" t="s">
        <v>28</v>
      </c>
      <c r="C5" s="4" t="s">
        <v>7</v>
      </c>
      <c r="D5" s="12" t="s">
        <v>54</v>
      </c>
      <c r="E5" s="11" t="s">
        <v>52</v>
      </c>
      <c r="F5" s="11" t="s">
        <v>48</v>
      </c>
      <c r="G5" s="11" t="s">
        <v>10</v>
      </c>
      <c r="H5" s="4"/>
      <c r="I5" s="4"/>
    </row>
    <row r="6" spans="1:9">
      <c r="A6" s="4" t="s">
        <v>6</v>
      </c>
      <c r="B6" s="11" t="s">
        <v>31</v>
      </c>
      <c r="C6" s="4" t="s">
        <v>8</v>
      </c>
      <c r="D6" s="12" t="s">
        <v>55</v>
      </c>
      <c r="E6" s="11" t="s">
        <v>52</v>
      </c>
      <c r="F6" s="11" t="s">
        <v>48</v>
      </c>
      <c r="G6" s="11" t="s">
        <v>56</v>
      </c>
      <c r="H6" s="4"/>
      <c r="I6" s="4"/>
    </row>
    <row r="7" spans="1:9">
      <c r="A7" s="4"/>
      <c r="B7" s="4"/>
      <c r="C7" s="4"/>
      <c r="D7" s="9"/>
      <c r="E7" s="4"/>
      <c r="F7" s="4"/>
      <c r="G7" s="4"/>
      <c r="H7" s="4"/>
      <c r="I7" s="4"/>
    </row>
    <row r="8" spans="1:9">
      <c r="A8" s="4"/>
      <c r="B8" s="4"/>
      <c r="C8" s="4"/>
      <c r="D8" s="9"/>
      <c r="E8" s="4"/>
      <c r="F8" s="4"/>
      <c r="G8" s="4"/>
      <c r="H8" s="4"/>
      <c r="I8" s="4"/>
    </row>
    <row r="9" spans="1:9">
      <c r="A9" s="4"/>
      <c r="B9" s="4"/>
      <c r="C9" s="4"/>
      <c r="D9" s="9"/>
      <c r="E9" s="4"/>
      <c r="F9" s="4"/>
      <c r="G9" s="4"/>
      <c r="H9" s="4"/>
      <c r="I9" s="4"/>
    </row>
    <row r="10" spans="1:9">
      <c r="A10" s="4"/>
      <c r="B10" s="4"/>
      <c r="C10" s="4"/>
      <c r="D10" s="9"/>
      <c r="E10" s="4"/>
      <c r="F10" s="4"/>
      <c r="G10" s="4"/>
      <c r="H10" s="4"/>
      <c r="I10" s="4"/>
    </row>
    <row r="11" spans="1:9">
      <c r="A11" s="4"/>
      <c r="B11" s="4"/>
      <c r="C11" s="4"/>
      <c r="D11" s="9"/>
      <c r="E11" s="4"/>
      <c r="F11" s="4"/>
      <c r="G11" s="4"/>
      <c r="H11" s="4"/>
      <c r="I11" s="4"/>
    </row>
    <row r="12" spans="1:9">
      <c r="A12" s="4"/>
      <c r="B12" s="4"/>
      <c r="C12" s="4"/>
      <c r="D12" s="9"/>
      <c r="E12" s="4"/>
      <c r="F12" s="4"/>
      <c r="G12" s="4"/>
      <c r="H12" s="4"/>
      <c r="I12" s="4"/>
    </row>
    <row r="13" spans="1:9">
      <c r="A13" s="4"/>
      <c r="B13" s="4"/>
      <c r="C13" s="4"/>
      <c r="D13" s="9"/>
      <c r="E13" s="4"/>
      <c r="F13" s="4"/>
      <c r="G13" s="4"/>
      <c r="H13" s="4"/>
      <c r="I13" s="4"/>
    </row>
    <row r="14" spans="1:9">
      <c r="A14" s="4"/>
      <c r="B14" s="4"/>
      <c r="C14" s="4"/>
      <c r="D14" s="9"/>
      <c r="E14" s="4"/>
      <c r="F14" s="4"/>
      <c r="G14" s="4"/>
      <c r="H14" s="4"/>
      <c r="I14" s="4"/>
    </row>
    <row r="15" spans="1:9">
      <c r="A15" s="4"/>
      <c r="B15" s="4"/>
      <c r="C15" s="4"/>
      <c r="D15" s="9"/>
      <c r="E15" s="4"/>
      <c r="F15" s="4"/>
      <c r="G15" s="4"/>
      <c r="H15" s="4"/>
      <c r="I15" s="4"/>
    </row>
  </sheetData>
  <dataValidations count="1">
    <dataValidation type="list" showErrorMessage="1" errorTitle="مدخل غير صالح" error="أدخل قيمة ضمن النطاق المسموح، أو اختر حالة من القائمة." sqref="F2:F6" xr:uid="{00000000-0002-0000-0200-000000000000}">
      <formula1>"قيد الانتظار,قيد التنفيذ,مكتمل,لا ينطبق"</formula1>
    </dataValidation>
  </dataValidations>
  <pageMargins left="0.7" right="0.7" top="0.75" bottom="0.75" header="0.3" footer="0.3"/>
  <pageSetup scale="54" fitToHeight="0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5"/>
  <sheetViews>
    <sheetView rightToLeft="1" workbookViewId="0">
      <pane ySplit="1" topLeftCell="A2" activePane="bottomLeft" state="frozen"/>
      <selection pane="bottomLeft"/>
    </sheetView>
  </sheetViews>
  <sheetFormatPr defaultRowHeight="13.8"/>
  <cols>
    <col min="1" max="1" width="20" customWidth="1"/>
    <col min="2" max="2" width="22" customWidth="1"/>
    <col min="3" max="3" width="23" customWidth="1"/>
    <col min="4" max="4" width="19" customWidth="1"/>
    <col min="5" max="5" width="34" customWidth="1"/>
    <col min="6" max="7" width="20" customWidth="1"/>
    <col min="8" max="8" width="21" customWidth="1"/>
    <col min="9" max="9" width="43" customWidth="1"/>
  </cols>
  <sheetData>
    <row r="1" spans="1:9" s="21" customFormat="1" ht="60" customHeight="1">
      <c r="A1" s="10" t="s">
        <v>10</v>
      </c>
      <c r="B1" s="10" t="s">
        <v>57</v>
      </c>
      <c r="C1" s="10" t="s">
        <v>58</v>
      </c>
      <c r="D1" s="10" t="s">
        <v>59</v>
      </c>
      <c r="E1" s="10" t="s">
        <v>60</v>
      </c>
      <c r="F1" s="10" t="s">
        <v>43</v>
      </c>
      <c r="G1" s="10" t="s">
        <v>61</v>
      </c>
      <c r="H1" s="10" t="s">
        <v>25</v>
      </c>
      <c r="I1" s="10" t="s">
        <v>45</v>
      </c>
    </row>
    <row r="2" spans="1:9" ht="28.95" customHeight="1">
      <c r="A2" s="11" t="s">
        <v>28</v>
      </c>
      <c r="B2" s="11" t="s">
        <v>62</v>
      </c>
      <c r="C2" s="11" t="s">
        <v>63</v>
      </c>
      <c r="D2" s="11" t="s">
        <v>47</v>
      </c>
      <c r="E2" s="11" t="s">
        <v>64</v>
      </c>
      <c r="F2" s="11" t="s">
        <v>65</v>
      </c>
      <c r="G2" s="4"/>
      <c r="H2" s="11" t="s">
        <v>66</v>
      </c>
      <c r="I2" s="11" t="s">
        <v>67</v>
      </c>
    </row>
    <row r="3" spans="1:9" ht="28.95" customHeight="1">
      <c r="A3" s="11" t="s">
        <v>30</v>
      </c>
      <c r="B3" s="11" t="s">
        <v>62</v>
      </c>
      <c r="C3" s="11" t="s">
        <v>63</v>
      </c>
      <c r="D3" s="11" t="s">
        <v>47</v>
      </c>
      <c r="E3" s="11" t="s">
        <v>68</v>
      </c>
      <c r="F3" s="11" t="s">
        <v>65</v>
      </c>
      <c r="G3" s="4"/>
      <c r="H3" s="11" t="s">
        <v>66</v>
      </c>
      <c r="I3" s="11" t="s">
        <v>67</v>
      </c>
    </row>
    <row r="4" spans="1:9" ht="28.95" customHeight="1">
      <c r="A4" s="11" t="s">
        <v>31</v>
      </c>
      <c r="B4" s="11" t="s">
        <v>69</v>
      </c>
      <c r="C4" s="11" t="s">
        <v>63</v>
      </c>
      <c r="D4" s="11" t="s">
        <v>70</v>
      </c>
      <c r="E4" s="11" t="s">
        <v>71</v>
      </c>
      <c r="F4" s="11" t="s">
        <v>65</v>
      </c>
      <c r="G4" s="4"/>
      <c r="H4" s="11" t="s">
        <v>66</v>
      </c>
      <c r="I4" s="11" t="s">
        <v>67</v>
      </c>
    </row>
    <row r="5" spans="1:9" ht="28.95" customHeight="1">
      <c r="A5" s="4"/>
      <c r="B5" s="4"/>
      <c r="C5" s="4"/>
      <c r="D5" s="4"/>
      <c r="E5" s="4"/>
      <c r="F5" s="4"/>
      <c r="G5" s="4"/>
      <c r="H5" s="4"/>
      <c r="I5" s="4"/>
    </row>
    <row r="6" spans="1:9">
      <c r="A6" s="4"/>
      <c r="B6" s="4"/>
      <c r="C6" s="4"/>
      <c r="D6" s="4"/>
      <c r="E6" s="4"/>
      <c r="F6" s="4"/>
      <c r="G6" s="4"/>
      <c r="H6" s="4"/>
      <c r="I6" s="4"/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>
      <c r="A8" s="4"/>
      <c r="B8" s="4"/>
      <c r="C8" s="4"/>
      <c r="D8" s="4"/>
      <c r="E8" s="4"/>
      <c r="F8" s="4"/>
      <c r="G8" s="4"/>
      <c r="H8" s="4"/>
      <c r="I8" s="4"/>
    </row>
    <row r="9" spans="1:9">
      <c r="A9" s="4"/>
      <c r="B9" s="4"/>
      <c r="C9" s="4"/>
      <c r="D9" s="4"/>
      <c r="E9" s="4"/>
      <c r="F9" s="4"/>
      <c r="G9" s="4"/>
      <c r="H9" s="4"/>
      <c r="I9" s="4"/>
    </row>
    <row r="10" spans="1:9" ht="48" customHeight="1">
      <c r="A10" s="11" t="s">
        <v>72</v>
      </c>
      <c r="B10" s="20" t="s">
        <v>73</v>
      </c>
      <c r="C10" s="20"/>
      <c r="D10" s="20"/>
      <c r="E10" s="20"/>
      <c r="F10" s="20"/>
      <c r="G10" s="20"/>
      <c r="H10" s="20"/>
      <c r="I10" s="20"/>
    </row>
    <row r="11" spans="1:9">
      <c r="A11" s="4"/>
      <c r="B11" s="4"/>
      <c r="C11" s="4"/>
      <c r="D11" s="4"/>
      <c r="E11" s="4"/>
      <c r="F11" s="4"/>
      <c r="G11" s="4"/>
      <c r="H11" s="4"/>
      <c r="I11" s="4"/>
    </row>
    <row r="12" spans="1:9">
      <c r="A12" s="4"/>
      <c r="B12" s="4"/>
      <c r="C12" s="4"/>
      <c r="D12" s="4"/>
      <c r="E12" s="4"/>
      <c r="F12" s="4"/>
      <c r="G12" s="4"/>
      <c r="H12" s="4"/>
      <c r="I12" s="4"/>
    </row>
    <row r="13" spans="1:9">
      <c r="A13" s="4"/>
      <c r="B13" s="4"/>
      <c r="C13" s="4"/>
      <c r="D13" s="4"/>
      <c r="E13" s="4"/>
      <c r="F13" s="4"/>
      <c r="G13" s="4"/>
      <c r="H13" s="4"/>
      <c r="I13" s="4"/>
    </row>
    <row r="14" spans="1:9">
      <c r="A14" s="4"/>
      <c r="B14" s="4"/>
      <c r="C14" s="4"/>
      <c r="D14" s="4"/>
      <c r="E14" s="4"/>
      <c r="F14" s="4"/>
      <c r="G14" s="4"/>
      <c r="H14" s="4"/>
      <c r="I14" s="4"/>
    </row>
    <row r="15" spans="1:9">
      <c r="A15" s="4"/>
      <c r="B15" s="4"/>
      <c r="C15" s="4"/>
      <c r="D15" s="4"/>
      <c r="E15" s="4"/>
      <c r="F15" s="4"/>
      <c r="G15" s="4"/>
      <c r="H15" s="4"/>
      <c r="I15" s="4"/>
    </row>
  </sheetData>
  <mergeCells count="1">
    <mergeCell ref="B10:I10"/>
  </mergeCells>
  <dataValidations count="1">
    <dataValidation type="list" showErrorMessage="1" errorTitle="مدخل غير صالح" error="أدخل قيمة ضمن النطاق المسموح، أو اختر حالة من القائمة." sqref="H2:H4" xr:uid="{00000000-0002-0000-0300-000000000000}">
      <formula1>"لم يبدأ,قيد التنفيذ,مكتمل,معلق"</formula1>
    </dataValidation>
  </dataValidations>
  <pageMargins left="0.7" right="0.7" top="0.75" bottom="0.75" header="0.3" footer="0.3"/>
  <pageSetup scale="50" fitToHeight="0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28"/>
  <sheetViews>
    <sheetView rightToLeft="1" tabSelected="1" workbookViewId="0">
      <pane ySplit="1" topLeftCell="A2" activePane="bottomLeft" state="frozen"/>
      <selection pane="bottomLeft"/>
    </sheetView>
  </sheetViews>
  <sheetFormatPr defaultRowHeight="13.8"/>
  <cols>
    <col min="1" max="1" width="30" customWidth="1"/>
    <col min="2" max="2" width="100" customWidth="1"/>
  </cols>
  <sheetData>
    <row r="1" spans="1:2" s="21" customFormat="1" ht="60" customHeight="1">
      <c r="A1" s="10" t="s">
        <v>74</v>
      </c>
      <c r="B1" s="10" t="s">
        <v>75</v>
      </c>
    </row>
    <row r="2" spans="1:2" ht="61.95" customHeight="1">
      <c r="A2" s="14" t="s">
        <v>76</v>
      </c>
      <c r="B2" s="15" t="s">
        <v>77</v>
      </c>
    </row>
    <row r="3" spans="1:2" ht="61.95" customHeight="1">
      <c r="A3" s="14" t="s">
        <v>15</v>
      </c>
      <c r="B3" s="15" t="s">
        <v>78</v>
      </c>
    </row>
    <row r="4" spans="1:2" ht="61.95" customHeight="1">
      <c r="A4" s="14" t="s">
        <v>79</v>
      </c>
      <c r="B4" s="15" t="s">
        <v>80</v>
      </c>
    </row>
    <row r="5" spans="1:2" ht="61.95" customHeight="1">
      <c r="A5" s="14" t="s">
        <v>81</v>
      </c>
      <c r="B5" s="15" t="s">
        <v>82</v>
      </c>
    </row>
    <row r="6" spans="1:2" ht="61.95" customHeight="1">
      <c r="A6" s="14" t="s">
        <v>83</v>
      </c>
      <c r="B6" s="15" t="s">
        <v>84</v>
      </c>
    </row>
    <row r="7" spans="1:2" ht="61.95" customHeight="1">
      <c r="A7" s="14" t="s">
        <v>85</v>
      </c>
      <c r="B7" s="15" t="s">
        <v>86</v>
      </c>
    </row>
    <row r="8" spans="1:2" ht="61.95" customHeight="1">
      <c r="A8" s="14" t="s">
        <v>87</v>
      </c>
      <c r="B8" s="15" t="s">
        <v>88</v>
      </c>
    </row>
    <row r="9" spans="1:2" ht="61.95" customHeight="1">
      <c r="A9" s="14" t="s">
        <v>89</v>
      </c>
      <c r="B9" s="15" t="s">
        <v>90</v>
      </c>
    </row>
    <row r="10" spans="1:2" ht="61.95" customHeight="1">
      <c r="A10" s="14" t="s">
        <v>91</v>
      </c>
      <c r="B10" s="15" t="s">
        <v>92</v>
      </c>
    </row>
    <row r="11" spans="1:2" ht="61.95" customHeight="1">
      <c r="A11" s="14" t="s">
        <v>93</v>
      </c>
      <c r="B11" s="15" t="s">
        <v>94</v>
      </c>
    </row>
    <row r="12" spans="1:2" ht="61.95" customHeight="1">
      <c r="A12" s="14" t="s">
        <v>95</v>
      </c>
      <c r="B12" s="15" t="s">
        <v>96</v>
      </c>
    </row>
    <row r="13" spans="1:2" ht="61.95" customHeight="1">
      <c r="A13" s="14" t="s">
        <v>97</v>
      </c>
      <c r="B13" s="15" t="s">
        <v>98</v>
      </c>
    </row>
    <row r="14" spans="1:2" ht="61.95" customHeight="1">
      <c r="A14" s="14" t="s">
        <v>99</v>
      </c>
      <c r="B14" s="15" t="s">
        <v>100</v>
      </c>
    </row>
    <row r="15" spans="1:2" ht="61.95" customHeight="1">
      <c r="A15" s="14" t="s">
        <v>101</v>
      </c>
      <c r="B15" s="15" t="s">
        <v>102</v>
      </c>
    </row>
    <row r="16" spans="1:2" ht="61.95" customHeight="1">
      <c r="A16" s="14" t="s">
        <v>103</v>
      </c>
      <c r="B16" s="15" t="s">
        <v>104</v>
      </c>
    </row>
    <row r="17" spans="1:2" ht="61.95" customHeight="1">
      <c r="A17" s="14" t="s">
        <v>105</v>
      </c>
      <c r="B17" s="15" t="s">
        <v>106</v>
      </c>
    </row>
    <row r="18" spans="1:2" ht="61.95" customHeight="1">
      <c r="A18" s="14" t="s">
        <v>107</v>
      </c>
      <c r="B18" s="15" t="s">
        <v>108</v>
      </c>
    </row>
    <row r="19" spans="1:2" ht="61.95" customHeight="1">
      <c r="A19" s="14" t="s">
        <v>109</v>
      </c>
      <c r="B19" s="15" t="s">
        <v>110</v>
      </c>
    </row>
    <row r="20" spans="1:2" ht="61.95" customHeight="1">
      <c r="A20" s="1" t="s">
        <v>111</v>
      </c>
      <c r="B20" s="16" t="s">
        <v>112</v>
      </c>
    </row>
    <row r="21" spans="1:2" ht="61.95" customHeight="1">
      <c r="A21" s="1" t="s">
        <v>113</v>
      </c>
      <c r="B21" s="16" t="s">
        <v>114</v>
      </c>
    </row>
    <row r="22" spans="1:2" ht="61.95" customHeight="1">
      <c r="A22" s="1" t="s">
        <v>115</v>
      </c>
      <c r="B22" s="16" t="s">
        <v>116</v>
      </c>
    </row>
    <row r="23" spans="1:2" ht="61.95" customHeight="1">
      <c r="A23" s="1" t="s">
        <v>117</v>
      </c>
      <c r="B23" s="16" t="s">
        <v>118</v>
      </c>
    </row>
    <row r="24" spans="1:2" ht="61.95" customHeight="1">
      <c r="A24" s="1" t="s">
        <v>119</v>
      </c>
      <c r="B24" s="16" t="s">
        <v>120</v>
      </c>
    </row>
    <row r="25" spans="1:2" ht="48" customHeight="1">
      <c r="A25" s="17"/>
      <c r="B25" s="18"/>
    </row>
    <row r="26" spans="1:2" ht="48" customHeight="1">
      <c r="A26" s="17"/>
      <c r="B26" s="18"/>
    </row>
    <row r="27" spans="1:2" ht="48" customHeight="1">
      <c r="A27" s="17"/>
      <c r="B27" s="18"/>
    </row>
    <row r="28" spans="1:2" ht="48" customHeight="1">
      <c r="A28" s="17"/>
      <c r="B28" s="18"/>
    </row>
  </sheetData>
  <pageMargins left="0.7" right="0.7" top="0.75" bottom="0.75" header="0.3" footer="0.3"/>
  <pageSetup scale="86" fitToHeight="0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16"/>
  <sheetViews>
    <sheetView rightToLeft="1" workbookViewId="0">
      <pane ySplit="1" topLeftCell="A2" activePane="bottomLeft" state="frozen"/>
      <selection pane="bottomLeft"/>
    </sheetView>
  </sheetViews>
  <sheetFormatPr defaultRowHeight="13.8"/>
  <cols>
    <col min="1" max="1" width="21" customWidth="1"/>
    <col min="2" max="2" width="18" customWidth="1"/>
    <col min="3" max="4" width="17" customWidth="1"/>
    <col min="5" max="5" width="19" customWidth="1"/>
    <col min="6" max="6" width="21" customWidth="1"/>
    <col min="7" max="7" width="17" customWidth="1"/>
    <col min="8" max="8" width="23" customWidth="1"/>
    <col min="9" max="9" width="24" customWidth="1"/>
    <col min="10" max="10" width="20" customWidth="1"/>
    <col min="11" max="12" width="21" customWidth="1"/>
    <col min="13" max="13" width="20" customWidth="1"/>
    <col min="14" max="14" width="26" customWidth="1"/>
    <col min="15" max="15" width="4" customWidth="1"/>
    <col min="16" max="16" width="34" customWidth="1"/>
    <col min="17" max="17" width="21" customWidth="1"/>
  </cols>
  <sheetData>
    <row r="1" spans="1:17" s="21" customFormat="1" ht="60" customHeight="1">
      <c r="A1" s="10" t="s">
        <v>32</v>
      </c>
      <c r="B1" s="10" t="s">
        <v>11</v>
      </c>
      <c r="C1" s="10" t="s">
        <v>34</v>
      </c>
      <c r="D1" s="10" t="s">
        <v>35</v>
      </c>
      <c r="E1" s="10" t="s">
        <v>16</v>
      </c>
      <c r="F1" s="10" t="s">
        <v>121</v>
      </c>
      <c r="G1" s="10" t="s">
        <v>122</v>
      </c>
      <c r="H1" s="10" t="s">
        <v>123</v>
      </c>
      <c r="I1" s="10" t="s">
        <v>124</v>
      </c>
      <c r="J1" s="10" t="s">
        <v>125</v>
      </c>
      <c r="K1" s="10" t="s">
        <v>126</v>
      </c>
      <c r="L1" s="10" t="s">
        <v>127</v>
      </c>
      <c r="M1" s="10" t="s">
        <v>128</v>
      </c>
      <c r="N1" s="10" t="s">
        <v>26</v>
      </c>
      <c r="O1" s="10"/>
      <c r="P1" s="10" t="s">
        <v>129</v>
      </c>
      <c r="Q1" s="10" t="s">
        <v>130</v>
      </c>
    </row>
    <row r="2" spans="1:17" ht="28.95" customHeight="1">
      <c r="A2" s="4" t="s">
        <v>9</v>
      </c>
      <c r="B2" s="4" t="s">
        <v>0</v>
      </c>
      <c r="C2" s="4">
        <v>300</v>
      </c>
      <c r="D2" s="4">
        <v>20</v>
      </c>
      <c r="E2" s="6">
        <f>IF(OR(NOT(ISNUMBER(C2)),NOT(ISNUMBER(D2)),C2&lt;=0,D2&lt;0),"",C2*D2)</f>
        <v>6000</v>
      </c>
      <c r="F2" s="5">
        <v>300</v>
      </c>
      <c r="G2" s="19">
        <f>IF(OR(NOT(ISNUMBER(F2)),F2&lt;=0,COUNT($F$2:$F$3)&lt;&gt;2,MIN($F$2:$F$3)&lt;=0),"",F2/SUM($F$2:$F$3))</f>
        <v>0.75</v>
      </c>
      <c r="H2" s="6">
        <f>IF(OR(NOT(ISNUMBER(G2)),COUNT($Q$2:$Q$5)&lt;&gt;4,MIN($Q$2:$Q$5)&lt;0),"",G2*$Q$2)</f>
        <v>900</v>
      </c>
      <c r="I2" s="6">
        <f>IF(NOT(ISNUMBER(H2)),"",G2*$Q$3)</f>
        <v>150</v>
      </c>
      <c r="J2" s="6">
        <f>IF(NOT(ISNUMBER(H2)),"",G2*$Q$4)</f>
        <v>525</v>
      </c>
      <c r="K2" s="6">
        <f>IF(NOT(ISNUMBER(H2)),"",G2*$Q$5)</f>
        <v>225</v>
      </c>
      <c r="L2" s="6">
        <f>IF(OR(NOT(ISNUMBER(E2)),COUNT(H2:K2)&lt;&gt;4),"",SUM(E2,H2:K2))</f>
        <v>7800</v>
      </c>
      <c r="M2" s="6">
        <f>IF(OR(NOT(ISNUMBER(L2)),C2&lt;=0),"",L2/C2)</f>
        <v>26</v>
      </c>
      <c r="N2" s="8" t="str">
        <f>IF(OR(NOT(ISNUMBER(M2)),NOT(ISNUMBER(G2))),"راجع المدخلات","سليم")</f>
        <v>سليم</v>
      </c>
      <c r="O2" s="9"/>
      <c r="P2" s="12" t="s">
        <v>131</v>
      </c>
      <c r="Q2" s="4">
        <v>1200</v>
      </c>
    </row>
    <row r="3" spans="1:17" ht="28.95" customHeight="1">
      <c r="A3" s="4" t="s">
        <v>9</v>
      </c>
      <c r="B3" s="4" t="s">
        <v>4</v>
      </c>
      <c r="C3" s="4">
        <v>100</v>
      </c>
      <c r="D3" s="4">
        <v>40</v>
      </c>
      <c r="E3" s="6">
        <f>IF(OR(NOT(ISNUMBER(C3)),NOT(ISNUMBER(D3)),C3&lt;=0,D3&lt;0),"",C3*D3)</f>
        <v>4000</v>
      </c>
      <c r="F3" s="5">
        <v>100</v>
      </c>
      <c r="G3" s="19">
        <f>IF(OR(NOT(ISNUMBER(F3)),F3&lt;=0,COUNT($F$2:$F$3)&lt;&gt;2,MIN($F$2:$F$3)&lt;=0),"",F3/SUM($F$2:$F$3))</f>
        <v>0.25</v>
      </c>
      <c r="H3" s="6">
        <f>IF(OR(NOT(ISNUMBER(G3)),COUNT($Q$2:$Q$5)&lt;&gt;4,MIN($Q$2:$Q$5)&lt;0),"",G3*$Q$2)</f>
        <v>300</v>
      </c>
      <c r="I3" s="6">
        <f>IF(NOT(ISNUMBER(H3)),"",G3*$Q$3)</f>
        <v>50</v>
      </c>
      <c r="J3" s="6">
        <f>IF(NOT(ISNUMBER(H3)),"",G3*$Q$4)</f>
        <v>175</v>
      </c>
      <c r="K3" s="6">
        <f>IF(NOT(ISNUMBER(H3)),"",G3*$Q$5)</f>
        <v>75</v>
      </c>
      <c r="L3" s="6">
        <f>IF(OR(NOT(ISNUMBER(E3)),COUNT(H3:K3)&lt;&gt;4),"",SUM(E3,H3:K3))</f>
        <v>4600</v>
      </c>
      <c r="M3" s="6">
        <f>IF(OR(NOT(ISNUMBER(L3)),C3&lt;=0),"",L3/C3)</f>
        <v>46</v>
      </c>
      <c r="N3" s="8" t="str">
        <f>IF(OR(NOT(ISNUMBER(M3)),NOT(ISNUMBER(G3))),"راجع المدخلات","سليم")</f>
        <v>سليم</v>
      </c>
      <c r="O3" s="9"/>
      <c r="P3" s="12" t="s">
        <v>132</v>
      </c>
      <c r="Q3" s="4">
        <v>200</v>
      </c>
    </row>
    <row r="4" spans="1:17" ht="28.95" customHeight="1">
      <c r="A4" s="4"/>
      <c r="B4" s="4"/>
      <c r="C4" s="4"/>
      <c r="D4" s="4"/>
      <c r="E4" s="8"/>
      <c r="F4" s="4"/>
      <c r="G4" s="8"/>
      <c r="H4" s="8"/>
      <c r="I4" s="8"/>
      <c r="J4" s="8"/>
      <c r="K4" s="8"/>
      <c r="L4" s="8"/>
      <c r="M4" s="8"/>
      <c r="N4" s="8"/>
      <c r="O4" s="9"/>
      <c r="P4" s="12" t="s">
        <v>133</v>
      </c>
      <c r="Q4" s="4">
        <v>700</v>
      </c>
    </row>
    <row r="5" spans="1:17" ht="28.95" customHeight="1">
      <c r="A5" s="4"/>
      <c r="B5" s="4"/>
      <c r="C5" s="4"/>
      <c r="D5" s="4"/>
      <c r="E5" s="8"/>
      <c r="F5" s="4"/>
      <c r="G5" s="8"/>
      <c r="H5" s="8"/>
      <c r="I5" s="8"/>
      <c r="J5" s="8"/>
      <c r="K5" s="8"/>
      <c r="L5" s="8"/>
      <c r="M5" s="8"/>
      <c r="N5" s="8"/>
      <c r="O5" s="9"/>
      <c r="P5" s="12" t="s">
        <v>134</v>
      </c>
      <c r="Q5" s="4">
        <v>300</v>
      </c>
    </row>
    <row r="6" spans="1:17">
      <c r="A6" s="4"/>
      <c r="B6" s="4"/>
      <c r="C6" s="4"/>
      <c r="D6" s="4"/>
      <c r="E6" s="8"/>
      <c r="F6" s="4"/>
      <c r="G6" s="8"/>
      <c r="H6" s="8"/>
      <c r="I6" s="8"/>
      <c r="J6" s="8"/>
      <c r="K6" s="8"/>
      <c r="L6" s="8"/>
      <c r="M6" s="8"/>
      <c r="N6" s="8"/>
      <c r="O6" s="9"/>
      <c r="P6" s="9"/>
      <c r="Q6" s="4"/>
    </row>
    <row r="7" spans="1:17">
      <c r="A7" s="4"/>
      <c r="B7" s="4"/>
      <c r="C7" s="4"/>
      <c r="D7" s="4"/>
      <c r="E7" s="8"/>
      <c r="F7" s="4"/>
      <c r="G7" s="8"/>
      <c r="H7" s="8"/>
      <c r="I7" s="8"/>
      <c r="J7" s="8"/>
      <c r="K7" s="8"/>
      <c r="L7" s="8"/>
      <c r="M7" s="8"/>
      <c r="N7" s="8"/>
      <c r="O7" s="9"/>
      <c r="P7" s="12" t="s">
        <v>135</v>
      </c>
      <c r="Q7" s="11" t="s">
        <v>136</v>
      </c>
    </row>
    <row r="8" spans="1:17">
      <c r="A8" s="4"/>
      <c r="B8" s="4"/>
      <c r="C8" s="4"/>
      <c r="D8" s="4"/>
      <c r="E8" s="8"/>
      <c r="F8" s="4"/>
      <c r="G8" s="8"/>
      <c r="H8" s="8"/>
      <c r="I8" s="8"/>
      <c r="J8" s="8"/>
      <c r="K8" s="8"/>
      <c r="L8" s="8"/>
      <c r="M8" s="8"/>
      <c r="N8" s="8"/>
      <c r="O8" s="9"/>
      <c r="P8" s="7" t="s">
        <v>137</v>
      </c>
      <c r="Q8" s="8">
        <f>IF(COUNT(F2:F3)&lt;&gt;2,"",SUM(F2:F3))</f>
        <v>400</v>
      </c>
    </row>
    <row r="9" spans="1:17">
      <c r="A9" s="4"/>
      <c r="B9" s="4"/>
      <c r="C9" s="4"/>
      <c r="D9" s="4"/>
      <c r="E9" s="8"/>
      <c r="F9" s="4"/>
      <c r="G9" s="8"/>
      <c r="H9" s="8"/>
      <c r="I9" s="8"/>
      <c r="J9" s="8"/>
      <c r="K9" s="8"/>
      <c r="L9" s="8"/>
      <c r="M9" s="8"/>
      <c r="N9" s="8"/>
      <c r="O9" s="9"/>
      <c r="P9" s="7" t="s">
        <v>138</v>
      </c>
      <c r="Q9" s="8">
        <f>IF(COUNT(H2:K3)&lt;&gt;8,"",SUM(H2:K3))</f>
        <v>2400</v>
      </c>
    </row>
    <row r="10" spans="1:17">
      <c r="A10" s="4"/>
      <c r="B10" s="4"/>
      <c r="C10" s="4"/>
      <c r="D10" s="4"/>
      <c r="E10" s="8"/>
      <c r="F10" s="4"/>
      <c r="G10" s="8"/>
      <c r="H10" s="8"/>
      <c r="I10" s="8"/>
      <c r="J10" s="8"/>
      <c r="K10" s="8"/>
      <c r="L10" s="8"/>
      <c r="M10" s="8"/>
      <c r="N10" s="8"/>
      <c r="O10" s="9"/>
      <c r="P10" s="7" t="s">
        <v>139</v>
      </c>
      <c r="Q10" s="8">
        <f>IF(COUNT(Q2:Q5)&lt;&gt;4,"",SUM(Q2:Q5))</f>
        <v>2400</v>
      </c>
    </row>
    <row r="11" spans="1:17">
      <c r="A11" s="4"/>
      <c r="B11" s="4"/>
      <c r="C11" s="4"/>
      <c r="D11" s="4"/>
      <c r="E11" s="8"/>
      <c r="F11" s="4"/>
      <c r="G11" s="8"/>
      <c r="H11" s="8"/>
      <c r="I11" s="8"/>
      <c r="J11" s="8"/>
      <c r="K11" s="8"/>
      <c r="L11" s="8"/>
      <c r="M11" s="8"/>
      <c r="N11" s="8"/>
      <c r="O11" s="9"/>
      <c r="P11" s="9"/>
      <c r="Q11" s="4"/>
    </row>
    <row r="12" spans="1:17" ht="120" customHeight="1">
      <c r="A12" s="4"/>
      <c r="B12" s="4"/>
      <c r="C12" s="4"/>
      <c r="D12" s="4"/>
      <c r="E12" s="8"/>
      <c r="F12" s="4"/>
      <c r="G12" s="8"/>
      <c r="H12" s="8"/>
      <c r="I12" s="8"/>
      <c r="J12" s="8"/>
      <c r="K12" s="8"/>
      <c r="L12" s="8"/>
      <c r="M12" s="8"/>
      <c r="N12" s="8"/>
      <c r="O12" s="9"/>
      <c r="P12" s="12" t="s">
        <v>140</v>
      </c>
      <c r="Q12" s="13" t="s">
        <v>141</v>
      </c>
    </row>
    <row r="13" spans="1:17" ht="120" customHeight="1">
      <c r="A13" s="4"/>
      <c r="B13" s="4"/>
      <c r="C13" s="4"/>
      <c r="D13" s="4"/>
      <c r="E13" s="8"/>
      <c r="F13" s="4"/>
      <c r="G13" s="8"/>
      <c r="H13" s="8"/>
      <c r="I13" s="8"/>
      <c r="J13" s="8"/>
      <c r="K13" s="8"/>
      <c r="L13" s="8"/>
      <c r="M13" s="8"/>
      <c r="N13" s="8"/>
      <c r="O13" s="9"/>
      <c r="P13" s="12" t="s">
        <v>142</v>
      </c>
      <c r="Q13" s="13" t="s">
        <v>143</v>
      </c>
    </row>
    <row r="14" spans="1:17" ht="120" customHeight="1">
      <c r="A14" s="4"/>
      <c r="B14" s="4"/>
      <c r="C14" s="4"/>
      <c r="D14" s="4"/>
      <c r="E14" s="8"/>
      <c r="F14" s="4"/>
      <c r="G14" s="8"/>
      <c r="H14" s="8"/>
      <c r="I14" s="8"/>
      <c r="J14" s="8"/>
      <c r="K14" s="8"/>
      <c r="L14" s="8"/>
      <c r="M14" s="8"/>
      <c r="N14" s="8"/>
      <c r="O14" s="9"/>
      <c r="P14" s="12" t="s">
        <v>115</v>
      </c>
      <c r="Q14" s="13" t="s">
        <v>144</v>
      </c>
    </row>
    <row r="15" spans="1:17" ht="120" customHeight="1">
      <c r="A15" s="4"/>
      <c r="B15" s="4"/>
      <c r="C15" s="4"/>
      <c r="D15" s="4"/>
      <c r="E15" s="8"/>
      <c r="F15" s="4"/>
      <c r="G15" s="8"/>
      <c r="H15" s="8"/>
      <c r="I15" s="8"/>
      <c r="J15" s="8"/>
      <c r="K15" s="8"/>
      <c r="L15" s="8"/>
      <c r="M15" s="8"/>
      <c r="N15" s="8"/>
      <c r="O15" s="9"/>
      <c r="P15" s="12" t="s">
        <v>145</v>
      </c>
      <c r="Q15" s="13" t="s">
        <v>146</v>
      </c>
    </row>
    <row r="16" spans="1:17" ht="120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12" t="s">
        <v>147</v>
      </c>
      <c r="Q16" s="15" t="s">
        <v>148</v>
      </c>
    </row>
  </sheetData>
  <dataValidations count="4">
    <dataValidation type="whole" showErrorMessage="1" errorTitle="Invalid input" error="Enter a number from 1 to 100000000." sqref="C2:C3" xr:uid="{00000000-0002-0000-0500-000000000000}">
      <formula1>1</formula1>
      <formula2>100000000</formula2>
    </dataValidation>
    <dataValidation type="decimal" showErrorMessage="1" errorTitle="Invalid input" error="Enter a number from 0 to 100000000." sqref="D2:D3" xr:uid="{00000000-0002-0000-0500-000001000000}">
      <formula1>0</formula1>
      <formula2>100000000</formula2>
    </dataValidation>
    <dataValidation type="decimal" showErrorMessage="1" errorTitle="Invalid input" error="Enter a number from 1e-9 to 100000000." sqref="F2:F3" xr:uid="{00000000-0002-0000-0500-000002000000}">
      <formula1>0.000000001</formula1>
      <formula2>100000000</formula2>
    </dataValidation>
    <dataValidation type="decimal" showErrorMessage="1" errorTitle="مدخل غير صالح" error="أدخل قيمة ضمن النطاق المسموح، أو اختر حالة من القائمة." sqref="Q2:Q5" xr:uid="{2942D586-98BB-4212-9DC9-30CAF2197ADB}">
      <formula1>0</formula1>
      <formula2>100000000</formula2>
    </dataValidation>
  </dataValidations>
  <pageMargins left="0.7" right="0.7" top="0.75" bottom="0.75" header="0.3" footer="0.3"/>
  <pageSetup scale="32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مقارنة الموردين</vt:lpstr>
      <vt:lpstr>التكلفة الواصلة</vt:lpstr>
      <vt:lpstr>قائمة الشحنة</vt:lpstr>
      <vt:lpstr>المتابعة بعد المعرض</vt:lpstr>
      <vt:lpstr>دليل الاستخدام</vt:lpstr>
      <vt:lpstr>توزيع التكاليف المشتركة</vt:lpstr>
      <vt:lpstr>'التكلفة الواصلة'!Print_Area</vt:lpstr>
      <vt:lpstr>'المتابعة بعد المعرض'!Print_Area</vt:lpstr>
      <vt:lpstr>'توزيع التكاليف المشتركة'!Print_Area</vt:lpstr>
      <vt:lpstr>'دليل الاستخدام'!Print_Area</vt:lpstr>
      <vt:lpstr>'قائمة الشحنة'!Print_Area</vt:lpstr>
      <vt:lpstr>'مقارنة الموردين'!Print_Area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halascourses5@gmail.com</cp:lastModifiedBy>
  <dcterms:modified xsi:type="dcterms:W3CDTF">2026-10-21T03:50:49Z</dcterms:modified>
</cp:coreProperties>
</file>